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mc:AlternateContent xmlns:mc="http://schemas.openxmlformats.org/markup-compatibility/2006">
    <mc:Choice Requires="x15">
      <x15ac:absPath xmlns:x15ac="http://schemas.microsoft.com/office/spreadsheetml/2010/11/ac" url="E:\EJERCICIO 2020\03. CUENTA PÚBLICA 2019\CUENTA PÚBLICA VERSIÓN DEFINITIVA\"/>
    </mc:Choice>
  </mc:AlternateContent>
  <xr:revisionPtr revIDLastSave="0" documentId="13_ncr:1_{278CD8B4-9533-4526-890F-74F61E46EEC1}" xr6:coauthVersionLast="45" xr6:coauthVersionMax="45" xr10:uidLastSave="{00000000-0000-0000-0000-000000000000}"/>
  <bookViews>
    <workbookView xWindow="-120" yWindow="-120" windowWidth="20730" windowHeight="11160" tabRatio="944" xr2:uid="{00000000-000D-0000-FFFF-FFFF00000000}"/>
  </bookViews>
  <sheets>
    <sheet name="Caratula" sheetId="62" r:id="rId1"/>
    <sheet name="ECG" sheetId="199" r:id="rId2"/>
    <sheet name="EAI-RAA" sheetId="174" r:id="rId3"/>
    <sheet name="EAI-RFI" sheetId="95" r:id="rId4"/>
    <sheet name="EAI-RCR" sheetId="138" r:id="rId5"/>
    <sheet name="EAI-RFE 15O190" sheetId="143" r:id="rId6"/>
    <sheet name="EAI-RFE 15O192" sheetId="144" r:id="rId7"/>
    <sheet name="EAI-RFE 15OA90" sheetId="145" r:id="rId8"/>
    <sheet name="EAI-RFE 15OD93" sheetId="147" r:id="rId9"/>
    <sheet name="EAI-RFE 25F190" sheetId="146" r:id="rId10"/>
    <sheet name="EAI-RFE 25F192" sheetId="149" r:id="rId11"/>
    <sheet name="EAI-RFE 25F193" sheetId="142" r:id="rId12"/>
    <sheet name="EAI-RFE 25FD93" sheetId="148" r:id="rId13"/>
    <sheet name="EVARF-15O190" sheetId="159" r:id="rId14"/>
    <sheet name="EVARF-15O192" sheetId="160" r:id="rId15"/>
    <sheet name="EVARF-15OA90" sheetId="161" r:id="rId16"/>
    <sheet name="EVARF-15OD93" sheetId="162" r:id="rId17"/>
    <sheet name="EVARF-25F190" sheetId="163" r:id="rId18"/>
    <sheet name="EVARF-25F192" sheetId="164" r:id="rId19"/>
    <sheet name="EVARF-25F193" sheetId="165" r:id="rId20"/>
    <sheet name="EVARF-25FD93" sheetId="166" r:id="rId21"/>
    <sheet name="APP" sheetId="21" r:id="rId22"/>
    <sheet name="AR 301" sheetId="201" r:id="rId23"/>
    <sheet name="AR 326 327" sheetId="202" r:id="rId24"/>
    <sheet name="AR 371 372" sheetId="203" r:id="rId25"/>
    <sheet name="AR 328 331 377" sheetId="204" r:id="rId26"/>
    <sheet name="AR 320 321 322" sheetId="205" r:id="rId27"/>
    <sheet name="AR 323 325 394" sheetId="206" r:id="rId28"/>
    <sheet name="AR 381 393 329" sheetId="207" r:id="rId29"/>
    <sheet name="AR 391 392 396" sheetId="208" r:id="rId30"/>
    <sheet name="AR 355 397" sheetId="209" r:id="rId31"/>
    <sheet name="AR 310 378" sheetId="210" r:id="rId32"/>
    <sheet name="AR 385 " sheetId="211" r:id="rId33"/>
    <sheet name="AR 388" sheetId="212" r:id="rId34"/>
    <sheet name="AR 387" sheetId="213" r:id="rId35"/>
    <sheet name="AR 396 397 " sheetId="214" r:id="rId36"/>
    <sheet name="SAP " sheetId="198" r:id="rId37"/>
    <sheet name="ADS-1" sheetId="197" r:id="rId38"/>
    <sheet name="PPA" sheetId="121" r:id="rId39"/>
    <sheet name="REA" sheetId="175" r:id="rId40"/>
    <sheet name="REA omar" sheetId="110" r:id="rId41"/>
    <sheet name="APR-1" sheetId="113" r:id="rId42"/>
    <sheet name="APR-2" sheetId="114" r:id="rId43"/>
    <sheet name="EP-03" sheetId="179" r:id="rId44"/>
    <sheet name="EP-04" sheetId="180" r:id="rId45"/>
    <sheet name="EP-05" sheetId="181" r:id="rId46"/>
    <sheet name="EP-09" sheetId="182" r:id="rId47"/>
    <sheet name="IAPP - URGEN" sheetId="216" r:id="rId48"/>
    <sheet name="IAPP  - PROMOCIO" sheetId="218" r:id="rId49"/>
    <sheet name="IAPP - CALLE" sheetId="221" r:id="rId50"/>
    <sheet name="IAPP - PRI LIBE" sheetId="219" r:id="rId51"/>
    <sheet name="IAPP - CACU CAMA" sheetId="220" r:id="rId52"/>
    <sheet name="IAPP  - AMBU" sheetId="217" r:id="rId53"/>
    <sheet name="IAPP - HOSP" sheetId="215" r:id="rId54"/>
    <sheet name="PPI" sheetId="94" r:id="rId55"/>
    <sheet name="RED" sheetId="157" r:id="rId56"/>
    <sheet name="ASM" sheetId="158" r:id="rId57"/>
    <sheet name="Federalizado" sheetId="176" r:id="rId58"/>
    <sheet name="FAIS" sheetId="177" r:id="rId59"/>
    <sheet name="Formato 6d " sheetId="178" r:id="rId60"/>
    <sheet name="Formato 3" sheetId="200"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__________EJE1" localSheetId="52">[1]INICIO!$Y$166:$Y$186</definedName>
    <definedName name="______________EJE1" localSheetId="48">[1]INICIO!$Y$166:$Y$186</definedName>
    <definedName name="______________EJE1" localSheetId="47">[2]INICIO!$Y$166:$Y$186</definedName>
    <definedName name="______________EJE1">[3]INICIO!$Y$166:$Y$186</definedName>
    <definedName name="______________EJE2" localSheetId="52">[1]INICIO!$Y$188:$Y$229</definedName>
    <definedName name="______________EJE2" localSheetId="48">[1]INICIO!$Y$188:$Y$229</definedName>
    <definedName name="______________EJE2" localSheetId="47">[2]INICIO!$Y$188:$Y$229</definedName>
    <definedName name="______________EJE2">[3]INICIO!$Y$188:$Y$229</definedName>
    <definedName name="______________EJE3" localSheetId="52">[1]INICIO!$Y$231:$Y$247</definedName>
    <definedName name="______________EJE3" localSheetId="48">[1]INICIO!$Y$231:$Y$247</definedName>
    <definedName name="______________EJE3" localSheetId="47">[2]INICIO!$Y$231:$Y$247</definedName>
    <definedName name="______________EJE3">[3]INICIO!$Y$231:$Y$247</definedName>
    <definedName name="______________EJE4" localSheetId="52">[1]INICIO!$Y$249:$Y$272</definedName>
    <definedName name="______________EJE4" localSheetId="48">[1]INICIO!$Y$249:$Y$272</definedName>
    <definedName name="______________EJE4" localSheetId="47">[2]INICIO!$Y$249:$Y$272</definedName>
    <definedName name="______________EJE4">[3]INICIO!$Y$249:$Y$272</definedName>
    <definedName name="______________EJE5" localSheetId="52">[1]INICIO!$Y$274:$Y$287</definedName>
    <definedName name="______________EJE5" localSheetId="48">[1]INICIO!$Y$274:$Y$287</definedName>
    <definedName name="______________EJE5" localSheetId="47">[2]INICIO!$Y$274:$Y$287</definedName>
    <definedName name="______________EJE5">[3]INICIO!$Y$274:$Y$287</definedName>
    <definedName name="______________EJE7" localSheetId="52">[1]INICIO!$Y$316:$Y$356</definedName>
    <definedName name="______________EJE7" localSheetId="48">[1]INICIO!$Y$316:$Y$356</definedName>
    <definedName name="______________EJE7" localSheetId="47">[2]INICIO!$Y$316:$Y$356</definedName>
    <definedName name="______________EJE7">[3]INICIO!$Y$316:$Y$356</definedName>
    <definedName name="_____________EJE6" localSheetId="52">[1]INICIO!$Y$289:$Y$314</definedName>
    <definedName name="_____________EJE6" localSheetId="48">[1]INICIO!$Y$289:$Y$314</definedName>
    <definedName name="_____________EJE6" localSheetId="47">[2]INICIO!$Y$289:$Y$314</definedName>
    <definedName name="_____________EJE6">[3]INICIO!$Y$289:$Y$314</definedName>
    <definedName name="____________EJE1" localSheetId="52">[1]INICIO!$Y$166:$Y$186</definedName>
    <definedName name="____________EJE1" localSheetId="48">[1]INICIO!$Y$166:$Y$186</definedName>
    <definedName name="____________EJE1" localSheetId="47">[2]INICIO!$Y$166:$Y$186</definedName>
    <definedName name="____________EJE1">[3]INICIO!$Y$166:$Y$186</definedName>
    <definedName name="____________EJE2" localSheetId="52">[1]INICIO!$Y$188:$Y$229</definedName>
    <definedName name="____________EJE2" localSheetId="48">[1]INICIO!$Y$188:$Y$229</definedName>
    <definedName name="____________EJE2" localSheetId="47">[2]INICIO!$Y$188:$Y$229</definedName>
    <definedName name="____________EJE2">[3]INICIO!$Y$188:$Y$229</definedName>
    <definedName name="____________EJE3" localSheetId="52">[1]INICIO!$Y$231:$Y$247</definedName>
    <definedName name="____________EJE3" localSheetId="48">[1]INICIO!$Y$231:$Y$247</definedName>
    <definedName name="____________EJE3" localSheetId="47">[2]INICIO!$Y$231:$Y$247</definedName>
    <definedName name="____________EJE3">[3]INICIO!$Y$231:$Y$247</definedName>
    <definedName name="____________EJE4" localSheetId="52">[1]INICIO!$Y$249:$Y$272</definedName>
    <definedName name="____________EJE4" localSheetId="48">[1]INICIO!$Y$249:$Y$272</definedName>
    <definedName name="____________EJE4" localSheetId="47">[2]INICIO!$Y$249:$Y$272</definedName>
    <definedName name="____________EJE4">[3]INICIO!$Y$249:$Y$272</definedName>
    <definedName name="____________EJE5" localSheetId="52">[1]INICIO!$Y$274:$Y$287</definedName>
    <definedName name="____________EJE5" localSheetId="48">[1]INICIO!$Y$274:$Y$287</definedName>
    <definedName name="____________EJE5" localSheetId="47">[2]INICIO!$Y$274:$Y$287</definedName>
    <definedName name="____________EJE5">[3]INICIO!$Y$274:$Y$287</definedName>
    <definedName name="____________EJE7" localSheetId="52">[1]INICIO!$Y$316:$Y$356</definedName>
    <definedName name="____________EJE7" localSheetId="48">[1]INICIO!$Y$316:$Y$356</definedName>
    <definedName name="____________EJE7" localSheetId="47">[2]INICIO!$Y$316:$Y$356</definedName>
    <definedName name="____________EJE7">[3]INICIO!$Y$316:$Y$356</definedName>
    <definedName name="___________EJE6" localSheetId="52">[1]INICIO!$Y$289:$Y$314</definedName>
    <definedName name="___________EJE6" localSheetId="48">[1]INICIO!$Y$289:$Y$314</definedName>
    <definedName name="___________EJE6" localSheetId="47">[2]INICIO!$Y$289:$Y$314</definedName>
    <definedName name="___________EJE6">[3]INICIO!$Y$289:$Y$314</definedName>
    <definedName name="__________EJE1" localSheetId="52">[1]INICIO!$Y$166:$Y$186</definedName>
    <definedName name="__________EJE1" localSheetId="48">[1]INICIO!$Y$166:$Y$186</definedName>
    <definedName name="__________EJE1" localSheetId="47">[2]INICIO!$Y$166:$Y$186</definedName>
    <definedName name="__________EJE1">[3]INICIO!$Y$166:$Y$186</definedName>
    <definedName name="__________EJE2" localSheetId="52">[1]INICIO!$Y$188:$Y$229</definedName>
    <definedName name="__________EJE2" localSheetId="48">[1]INICIO!$Y$188:$Y$229</definedName>
    <definedName name="__________EJE2" localSheetId="47">[2]INICIO!$Y$188:$Y$229</definedName>
    <definedName name="__________EJE2">[3]INICIO!$Y$188:$Y$229</definedName>
    <definedName name="__________EJE3" localSheetId="52">[1]INICIO!$Y$231:$Y$247</definedName>
    <definedName name="__________EJE3" localSheetId="48">[1]INICIO!$Y$231:$Y$247</definedName>
    <definedName name="__________EJE3" localSheetId="47">[2]INICIO!$Y$231:$Y$247</definedName>
    <definedName name="__________EJE3">[3]INICIO!$Y$231:$Y$247</definedName>
    <definedName name="__________EJE4" localSheetId="52">[1]INICIO!$Y$249:$Y$272</definedName>
    <definedName name="__________EJE4" localSheetId="48">[1]INICIO!$Y$249:$Y$272</definedName>
    <definedName name="__________EJE4" localSheetId="47">[2]INICIO!$Y$249:$Y$272</definedName>
    <definedName name="__________EJE4">[3]INICIO!$Y$249:$Y$272</definedName>
    <definedName name="__________EJE5" localSheetId="52">[1]INICIO!$Y$274:$Y$287</definedName>
    <definedName name="__________EJE5" localSheetId="48">[1]INICIO!$Y$274:$Y$287</definedName>
    <definedName name="__________EJE5" localSheetId="47">[2]INICIO!$Y$274:$Y$287</definedName>
    <definedName name="__________EJE5">[3]INICIO!$Y$274:$Y$287</definedName>
    <definedName name="__________EJE6" localSheetId="52">[1]INICIO!$Y$289:$Y$314</definedName>
    <definedName name="__________EJE6" localSheetId="48">[1]INICIO!$Y$289:$Y$314</definedName>
    <definedName name="__________EJE6" localSheetId="47">[2]INICIO!$Y$289:$Y$314</definedName>
    <definedName name="__________EJE6">[3]INICIO!$Y$289:$Y$314</definedName>
    <definedName name="__________EJE7" localSheetId="52">[1]INICIO!$Y$316:$Y$356</definedName>
    <definedName name="__________EJE7" localSheetId="48">[1]INICIO!$Y$316:$Y$356</definedName>
    <definedName name="__________EJE7" localSheetId="47">[2]INICIO!$Y$316:$Y$356</definedName>
    <definedName name="__________EJE7">[3]INICIO!$Y$316:$Y$356</definedName>
    <definedName name="________EJE1" localSheetId="52">[1]INICIO!$Y$166:$Y$186</definedName>
    <definedName name="________EJE1" localSheetId="48">[1]INICIO!$Y$166:$Y$186</definedName>
    <definedName name="________EJE1" localSheetId="47">[2]INICIO!$Y$166:$Y$186</definedName>
    <definedName name="________EJE1">[3]INICIO!$Y$166:$Y$186</definedName>
    <definedName name="________EJE2" localSheetId="52">[1]INICIO!$Y$188:$Y$229</definedName>
    <definedName name="________EJE2" localSheetId="48">[1]INICIO!$Y$188:$Y$229</definedName>
    <definedName name="________EJE2" localSheetId="47">[2]INICIO!$Y$188:$Y$229</definedName>
    <definedName name="________EJE2">[3]INICIO!$Y$188:$Y$229</definedName>
    <definedName name="________EJE3" localSheetId="52">[1]INICIO!$Y$231:$Y$247</definedName>
    <definedName name="________EJE3" localSheetId="48">[1]INICIO!$Y$231:$Y$247</definedName>
    <definedName name="________EJE3" localSheetId="47">[2]INICIO!$Y$231:$Y$247</definedName>
    <definedName name="________EJE3">[3]INICIO!$Y$231:$Y$247</definedName>
    <definedName name="________EJE4" localSheetId="52">[1]INICIO!$Y$249:$Y$272</definedName>
    <definedName name="________EJE4" localSheetId="48">[1]INICIO!$Y$249:$Y$272</definedName>
    <definedName name="________EJE4" localSheetId="47">[2]INICIO!$Y$249:$Y$272</definedName>
    <definedName name="________EJE4">[3]INICIO!$Y$249:$Y$272</definedName>
    <definedName name="________EJE5" localSheetId="52">[1]INICIO!$Y$274:$Y$287</definedName>
    <definedName name="________EJE5" localSheetId="48">[1]INICIO!$Y$274:$Y$287</definedName>
    <definedName name="________EJE5" localSheetId="47">[2]INICIO!$Y$274:$Y$287</definedName>
    <definedName name="________EJE5">[3]INICIO!$Y$274:$Y$287</definedName>
    <definedName name="________EJE6" localSheetId="52">[1]INICIO!$Y$289:$Y$314</definedName>
    <definedName name="________EJE6" localSheetId="48">[1]INICIO!$Y$289:$Y$314</definedName>
    <definedName name="________EJE6" localSheetId="47">[2]INICIO!$Y$289:$Y$314</definedName>
    <definedName name="________EJE6">[3]INICIO!$Y$289:$Y$314</definedName>
    <definedName name="________EJE7" localSheetId="52">[1]INICIO!$Y$316:$Y$356</definedName>
    <definedName name="________EJE7" localSheetId="48">[1]INICIO!$Y$316:$Y$356</definedName>
    <definedName name="________EJE7" localSheetId="47">[2]INICIO!$Y$316:$Y$356</definedName>
    <definedName name="________EJE7">[3]INICIO!$Y$316:$Y$356</definedName>
    <definedName name="_______EJE1" localSheetId="37">[4]INICIO!$Y$166:$Y$186</definedName>
    <definedName name="_______EJE1" localSheetId="2">[5]INICIO!$Y$166:$Y$186</definedName>
    <definedName name="_______EJE1" localSheetId="60">[5]INICIO!$Y$166:$Y$186</definedName>
    <definedName name="_______EJE1" localSheetId="59">[5]INICIO!$Y$166:$Y$186</definedName>
    <definedName name="_______EJE1" localSheetId="52">[3]INICIO!$Y$166:$Y$186</definedName>
    <definedName name="_______EJE1" localSheetId="48">[3]INICIO!$Y$166:$Y$186</definedName>
    <definedName name="_______EJE1" localSheetId="51">[3]INICIO!$Y$166:$Y$186</definedName>
    <definedName name="_______EJE1" localSheetId="49">[3]INICIO!$Y$166:$Y$186</definedName>
    <definedName name="_______EJE1" localSheetId="53">[3]INICIO!$Y$166:$Y$186</definedName>
    <definedName name="_______EJE1" localSheetId="50">[3]INICIO!$Y$166:$Y$186</definedName>
    <definedName name="_______EJE1" localSheetId="47">[3]INICIO!$Y$166:$Y$186</definedName>
    <definedName name="_______EJE1" localSheetId="38">[5]INICIO!$Y$166:$Y$186</definedName>
    <definedName name="_______EJE1" localSheetId="54">[6]INICIO!$Y$166:$Y$186</definedName>
    <definedName name="_______EJE1" localSheetId="36">[4]INICIO!$Y$166:$Y$186</definedName>
    <definedName name="_______EJE1">[6]INICIO!$Y$166:$Y$186</definedName>
    <definedName name="_______EJE2" localSheetId="37">[4]INICIO!$Y$188:$Y$229</definedName>
    <definedName name="_______EJE2" localSheetId="2">[5]INICIO!$Y$188:$Y$229</definedName>
    <definedName name="_______EJE2" localSheetId="60">[5]INICIO!$Y$188:$Y$229</definedName>
    <definedName name="_______EJE2" localSheetId="59">[5]INICIO!$Y$188:$Y$229</definedName>
    <definedName name="_______EJE2" localSheetId="52">[3]INICIO!$Y$188:$Y$229</definedName>
    <definedName name="_______EJE2" localSheetId="48">[3]INICIO!$Y$188:$Y$229</definedName>
    <definedName name="_______EJE2" localSheetId="51">[3]INICIO!$Y$188:$Y$229</definedName>
    <definedName name="_______EJE2" localSheetId="49">[3]INICIO!$Y$188:$Y$229</definedName>
    <definedName name="_______EJE2" localSheetId="53">[3]INICIO!$Y$188:$Y$229</definedName>
    <definedName name="_______EJE2" localSheetId="50">[3]INICIO!$Y$188:$Y$229</definedName>
    <definedName name="_______EJE2" localSheetId="47">[3]INICIO!$Y$188:$Y$229</definedName>
    <definedName name="_______EJE2" localSheetId="38">[5]INICIO!$Y$188:$Y$229</definedName>
    <definedName name="_______EJE2" localSheetId="54">[6]INICIO!$Y$188:$Y$229</definedName>
    <definedName name="_______EJE2" localSheetId="36">[4]INICIO!$Y$188:$Y$229</definedName>
    <definedName name="_______EJE2">[6]INICIO!$Y$188:$Y$229</definedName>
    <definedName name="_______EJE3" localSheetId="37">[4]INICIO!$Y$231:$Y$247</definedName>
    <definedName name="_______EJE3" localSheetId="2">[5]INICIO!$Y$231:$Y$247</definedName>
    <definedName name="_______EJE3" localSheetId="60">[5]INICIO!$Y$231:$Y$247</definedName>
    <definedName name="_______EJE3" localSheetId="59">[5]INICIO!$Y$231:$Y$247</definedName>
    <definedName name="_______EJE3" localSheetId="52">[3]INICIO!$Y$231:$Y$247</definedName>
    <definedName name="_______EJE3" localSheetId="48">[3]INICIO!$Y$231:$Y$247</definedName>
    <definedName name="_______EJE3" localSheetId="51">[3]INICIO!$Y$231:$Y$247</definedName>
    <definedName name="_______EJE3" localSheetId="49">[3]INICIO!$Y$231:$Y$247</definedName>
    <definedName name="_______EJE3" localSheetId="53">[3]INICIO!$Y$231:$Y$247</definedName>
    <definedName name="_______EJE3" localSheetId="50">[3]INICIO!$Y$231:$Y$247</definedName>
    <definedName name="_______EJE3" localSheetId="47">[3]INICIO!$Y$231:$Y$247</definedName>
    <definedName name="_______EJE3" localSheetId="38">[5]INICIO!$Y$231:$Y$247</definedName>
    <definedName name="_______EJE3" localSheetId="54">[6]INICIO!$Y$231:$Y$247</definedName>
    <definedName name="_______EJE3" localSheetId="36">[4]INICIO!$Y$231:$Y$247</definedName>
    <definedName name="_______EJE3">[6]INICIO!$Y$231:$Y$247</definedName>
    <definedName name="_______EJE4" localSheetId="37">[4]INICIO!$Y$249:$Y$272</definedName>
    <definedName name="_______EJE4" localSheetId="2">[5]INICIO!$Y$249:$Y$272</definedName>
    <definedName name="_______EJE4" localSheetId="60">[5]INICIO!$Y$249:$Y$272</definedName>
    <definedName name="_______EJE4" localSheetId="59">[5]INICIO!$Y$249:$Y$272</definedName>
    <definedName name="_______EJE4" localSheetId="52">[3]INICIO!$Y$249:$Y$272</definedName>
    <definedName name="_______EJE4" localSheetId="48">[3]INICIO!$Y$249:$Y$272</definedName>
    <definedName name="_______EJE4" localSheetId="51">[3]INICIO!$Y$249:$Y$272</definedName>
    <definedName name="_______EJE4" localSheetId="49">[3]INICIO!$Y$249:$Y$272</definedName>
    <definedName name="_______EJE4" localSheetId="53">[3]INICIO!$Y$249:$Y$272</definedName>
    <definedName name="_______EJE4" localSheetId="50">[3]INICIO!$Y$249:$Y$272</definedName>
    <definedName name="_______EJE4" localSheetId="47">[3]INICIO!$Y$249:$Y$272</definedName>
    <definedName name="_______EJE4" localSheetId="38">[5]INICIO!$Y$249:$Y$272</definedName>
    <definedName name="_______EJE4" localSheetId="54">[6]INICIO!$Y$249:$Y$272</definedName>
    <definedName name="_______EJE4" localSheetId="36">[4]INICIO!$Y$249:$Y$272</definedName>
    <definedName name="_______EJE4">[6]INICIO!$Y$249:$Y$272</definedName>
    <definedName name="_______EJE5" localSheetId="37">[4]INICIO!$Y$274:$Y$287</definedName>
    <definedName name="_______EJE5" localSheetId="2">[5]INICIO!$Y$274:$Y$287</definedName>
    <definedName name="_______EJE5" localSheetId="60">[5]INICIO!$Y$274:$Y$287</definedName>
    <definedName name="_______EJE5" localSheetId="59">[5]INICIO!$Y$274:$Y$287</definedName>
    <definedName name="_______EJE5" localSheetId="52">[3]INICIO!$Y$274:$Y$287</definedName>
    <definedName name="_______EJE5" localSheetId="48">[3]INICIO!$Y$274:$Y$287</definedName>
    <definedName name="_______EJE5" localSheetId="51">[3]INICIO!$Y$274:$Y$287</definedName>
    <definedName name="_______EJE5" localSheetId="49">[3]INICIO!$Y$274:$Y$287</definedName>
    <definedName name="_______EJE5" localSheetId="53">[3]INICIO!$Y$274:$Y$287</definedName>
    <definedName name="_______EJE5" localSheetId="50">[3]INICIO!$Y$274:$Y$287</definedName>
    <definedName name="_______EJE5" localSheetId="47">[3]INICIO!$Y$274:$Y$287</definedName>
    <definedName name="_______EJE5" localSheetId="38">[5]INICIO!$Y$274:$Y$287</definedName>
    <definedName name="_______EJE5" localSheetId="54">[6]INICIO!$Y$274:$Y$287</definedName>
    <definedName name="_______EJE5" localSheetId="36">[4]INICIO!$Y$274:$Y$287</definedName>
    <definedName name="_______EJE5">[6]INICIO!$Y$274:$Y$287</definedName>
    <definedName name="_______EJE6" localSheetId="37">[4]INICIO!$Y$289:$Y$314</definedName>
    <definedName name="_______EJE6" localSheetId="2">[5]INICIO!$Y$289:$Y$314</definedName>
    <definedName name="_______EJE6" localSheetId="60">[5]INICIO!$Y$289:$Y$314</definedName>
    <definedName name="_______EJE6" localSheetId="59">[5]INICIO!$Y$289:$Y$314</definedName>
    <definedName name="_______EJE6" localSheetId="52">[3]INICIO!$Y$289:$Y$314</definedName>
    <definedName name="_______EJE6" localSheetId="48">[3]INICIO!$Y$289:$Y$314</definedName>
    <definedName name="_______EJE6" localSheetId="51">[3]INICIO!$Y$289:$Y$314</definedName>
    <definedName name="_______EJE6" localSheetId="49">[3]INICIO!$Y$289:$Y$314</definedName>
    <definedName name="_______EJE6" localSheetId="53">[3]INICIO!$Y$289:$Y$314</definedName>
    <definedName name="_______EJE6" localSheetId="50">[3]INICIO!$Y$289:$Y$314</definedName>
    <definedName name="_______EJE6" localSheetId="47">[3]INICIO!$Y$289:$Y$314</definedName>
    <definedName name="_______EJE6" localSheetId="38">[5]INICIO!$Y$289:$Y$314</definedName>
    <definedName name="_______EJE6" localSheetId="54">[6]INICIO!$Y$289:$Y$314</definedName>
    <definedName name="_______EJE6" localSheetId="36">[4]INICIO!$Y$289:$Y$314</definedName>
    <definedName name="_______EJE6">[6]INICIO!$Y$289:$Y$314</definedName>
    <definedName name="_______EJE7" localSheetId="37">[4]INICIO!$Y$316:$Y$356</definedName>
    <definedName name="_______EJE7" localSheetId="2">[5]INICIO!$Y$316:$Y$356</definedName>
    <definedName name="_______EJE7" localSheetId="60">[5]INICIO!$Y$316:$Y$356</definedName>
    <definedName name="_______EJE7" localSheetId="59">[5]INICIO!$Y$316:$Y$356</definedName>
    <definedName name="_______EJE7" localSheetId="52">[3]INICIO!$Y$316:$Y$356</definedName>
    <definedName name="_______EJE7" localSheetId="48">[3]INICIO!$Y$316:$Y$356</definedName>
    <definedName name="_______EJE7" localSheetId="51">[3]INICIO!$Y$316:$Y$356</definedName>
    <definedName name="_______EJE7" localSheetId="49">[3]INICIO!$Y$316:$Y$356</definedName>
    <definedName name="_______EJE7" localSheetId="53">[3]INICIO!$Y$316:$Y$356</definedName>
    <definedName name="_______EJE7" localSheetId="50">[3]INICIO!$Y$316:$Y$356</definedName>
    <definedName name="_______EJE7" localSheetId="47">[3]INICIO!$Y$316:$Y$356</definedName>
    <definedName name="_______EJE7" localSheetId="38">[5]INICIO!$Y$316:$Y$356</definedName>
    <definedName name="_______EJE7" localSheetId="54">[6]INICIO!$Y$316:$Y$356</definedName>
    <definedName name="_______EJE7" localSheetId="36">[4]INICIO!$Y$316:$Y$356</definedName>
    <definedName name="_______EJE7">[6]INICIO!$Y$316:$Y$356</definedName>
    <definedName name="______EJE1" localSheetId="37">[4]INICIO!$Y$166:$Y$186</definedName>
    <definedName name="______EJE1" localSheetId="2">[5]INICIO!$Y$166:$Y$186</definedName>
    <definedName name="______EJE1" localSheetId="60">[5]INICIO!$Y$166:$Y$186</definedName>
    <definedName name="______EJE1" localSheetId="59">[5]INICIO!$Y$166:$Y$186</definedName>
    <definedName name="______EJE1" localSheetId="52">[3]INICIO!$Y$166:$Y$186</definedName>
    <definedName name="______EJE1" localSheetId="48">[3]INICIO!$Y$166:$Y$186</definedName>
    <definedName name="______EJE1" localSheetId="51">[3]INICIO!$Y$166:$Y$186</definedName>
    <definedName name="______EJE1" localSheetId="49">[3]INICIO!$Y$166:$Y$186</definedName>
    <definedName name="______EJE1" localSheetId="53">[3]INICIO!$Y$166:$Y$186</definedName>
    <definedName name="______EJE1" localSheetId="50">[3]INICIO!$Y$166:$Y$186</definedName>
    <definedName name="______EJE1" localSheetId="47">[3]INICIO!$Y$166:$Y$186</definedName>
    <definedName name="______EJE1" localSheetId="38">[5]INICIO!$Y$166:$Y$186</definedName>
    <definedName name="______EJE1" localSheetId="54">[6]INICIO!$Y$166:$Y$186</definedName>
    <definedName name="______EJE1" localSheetId="36">[4]INICIO!$Y$166:$Y$186</definedName>
    <definedName name="______EJE1">[6]INICIO!$Y$166:$Y$186</definedName>
    <definedName name="______EJE2" localSheetId="37">[4]INICIO!$Y$188:$Y$229</definedName>
    <definedName name="______EJE2" localSheetId="2">[5]INICIO!$Y$188:$Y$229</definedName>
    <definedName name="______EJE2" localSheetId="60">[5]INICIO!$Y$188:$Y$229</definedName>
    <definedName name="______EJE2" localSheetId="59">[5]INICIO!$Y$188:$Y$229</definedName>
    <definedName name="______EJE2" localSheetId="52">[3]INICIO!$Y$188:$Y$229</definedName>
    <definedName name="______EJE2" localSheetId="48">[3]INICIO!$Y$188:$Y$229</definedName>
    <definedName name="______EJE2" localSheetId="51">[3]INICIO!$Y$188:$Y$229</definedName>
    <definedName name="______EJE2" localSheetId="49">[3]INICIO!$Y$188:$Y$229</definedName>
    <definedName name="______EJE2" localSheetId="53">[3]INICIO!$Y$188:$Y$229</definedName>
    <definedName name="______EJE2" localSheetId="50">[3]INICIO!$Y$188:$Y$229</definedName>
    <definedName name="______EJE2" localSheetId="47">[3]INICIO!$Y$188:$Y$229</definedName>
    <definedName name="______EJE2" localSheetId="38">[5]INICIO!$Y$188:$Y$229</definedName>
    <definedName name="______EJE2" localSheetId="54">[6]INICIO!$Y$188:$Y$229</definedName>
    <definedName name="______EJE2" localSheetId="36">[4]INICIO!$Y$188:$Y$229</definedName>
    <definedName name="______EJE2">[6]INICIO!$Y$188:$Y$229</definedName>
    <definedName name="______EJE3" localSheetId="37">[4]INICIO!$Y$231:$Y$247</definedName>
    <definedName name="______EJE3" localSheetId="2">[5]INICIO!$Y$231:$Y$247</definedName>
    <definedName name="______EJE3" localSheetId="60">[5]INICIO!$Y$231:$Y$247</definedName>
    <definedName name="______EJE3" localSheetId="59">[5]INICIO!$Y$231:$Y$247</definedName>
    <definedName name="______EJE3" localSheetId="52">[3]INICIO!$Y$231:$Y$247</definedName>
    <definedName name="______EJE3" localSheetId="48">[3]INICIO!$Y$231:$Y$247</definedName>
    <definedName name="______EJE3" localSheetId="51">[3]INICIO!$Y$231:$Y$247</definedName>
    <definedName name="______EJE3" localSheetId="49">[3]INICIO!$Y$231:$Y$247</definedName>
    <definedName name="______EJE3" localSheetId="53">[3]INICIO!$Y$231:$Y$247</definedName>
    <definedName name="______EJE3" localSheetId="50">[3]INICIO!$Y$231:$Y$247</definedName>
    <definedName name="______EJE3" localSheetId="47">[3]INICIO!$Y$231:$Y$247</definedName>
    <definedName name="______EJE3" localSheetId="38">[5]INICIO!$Y$231:$Y$247</definedName>
    <definedName name="______EJE3" localSheetId="54">[6]INICIO!$Y$231:$Y$247</definedName>
    <definedName name="______EJE3" localSheetId="36">[4]INICIO!$Y$231:$Y$247</definedName>
    <definedName name="______EJE3">[6]INICIO!$Y$231:$Y$247</definedName>
    <definedName name="______EJE4" localSheetId="37">[4]INICIO!$Y$249:$Y$272</definedName>
    <definedName name="______EJE4" localSheetId="2">[5]INICIO!$Y$249:$Y$272</definedName>
    <definedName name="______EJE4" localSheetId="60">[5]INICIO!$Y$249:$Y$272</definedName>
    <definedName name="______EJE4" localSheetId="59">[5]INICIO!$Y$249:$Y$272</definedName>
    <definedName name="______EJE4" localSheetId="52">[3]INICIO!$Y$249:$Y$272</definedName>
    <definedName name="______EJE4" localSheetId="48">[3]INICIO!$Y$249:$Y$272</definedName>
    <definedName name="______EJE4" localSheetId="51">[3]INICIO!$Y$249:$Y$272</definedName>
    <definedName name="______EJE4" localSheetId="49">[3]INICIO!$Y$249:$Y$272</definedName>
    <definedName name="______EJE4" localSheetId="53">[3]INICIO!$Y$249:$Y$272</definedName>
    <definedName name="______EJE4" localSheetId="50">[3]INICIO!$Y$249:$Y$272</definedName>
    <definedName name="______EJE4" localSheetId="47">[3]INICIO!$Y$249:$Y$272</definedName>
    <definedName name="______EJE4" localSheetId="38">[5]INICIO!$Y$249:$Y$272</definedName>
    <definedName name="______EJE4" localSheetId="54">[6]INICIO!$Y$249:$Y$272</definedName>
    <definedName name="______EJE4" localSheetId="36">[4]INICIO!$Y$249:$Y$272</definedName>
    <definedName name="______EJE4">[6]INICIO!$Y$249:$Y$272</definedName>
    <definedName name="______EJE5" localSheetId="37">[4]INICIO!$Y$274:$Y$287</definedName>
    <definedName name="______EJE5" localSheetId="2">[5]INICIO!$Y$274:$Y$287</definedName>
    <definedName name="______EJE5" localSheetId="60">[5]INICIO!$Y$274:$Y$287</definedName>
    <definedName name="______EJE5" localSheetId="59">[5]INICIO!$Y$274:$Y$287</definedName>
    <definedName name="______EJE5" localSheetId="52">[3]INICIO!$Y$274:$Y$287</definedName>
    <definedName name="______EJE5" localSheetId="48">[3]INICIO!$Y$274:$Y$287</definedName>
    <definedName name="______EJE5" localSheetId="51">[3]INICIO!$Y$274:$Y$287</definedName>
    <definedName name="______EJE5" localSheetId="49">[3]INICIO!$Y$274:$Y$287</definedName>
    <definedName name="______EJE5" localSheetId="53">[3]INICIO!$Y$274:$Y$287</definedName>
    <definedName name="______EJE5" localSheetId="50">[3]INICIO!$Y$274:$Y$287</definedName>
    <definedName name="______EJE5" localSheetId="47">[3]INICIO!$Y$274:$Y$287</definedName>
    <definedName name="______EJE5" localSheetId="38">[5]INICIO!$Y$274:$Y$287</definedName>
    <definedName name="______EJE5" localSheetId="54">[6]INICIO!$Y$274:$Y$287</definedName>
    <definedName name="______EJE5" localSheetId="36">[4]INICIO!$Y$274:$Y$287</definedName>
    <definedName name="______EJE5">[6]INICIO!$Y$274:$Y$287</definedName>
    <definedName name="______EJE6" localSheetId="37">[4]INICIO!$Y$289:$Y$314</definedName>
    <definedName name="______EJE6" localSheetId="2">[5]INICIO!$Y$289:$Y$314</definedName>
    <definedName name="______EJE6" localSheetId="60">[5]INICIO!$Y$289:$Y$314</definedName>
    <definedName name="______EJE6" localSheetId="59">[5]INICIO!$Y$289:$Y$314</definedName>
    <definedName name="______EJE6" localSheetId="52">[3]INICIO!$Y$289:$Y$314</definedName>
    <definedName name="______EJE6" localSheetId="48">[3]INICIO!$Y$289:$Y$314</definedName>
    <definedName name="______EJE6" localSheetId="51">[3]INICIO!$Y$289:$Y$314</definedName>
    <definedName name="______EJE6" localSheetId="49">[3]INICIO!$Y$289:$Y$314</definedName>
    <definedName name="______EJE6" localSheetId="53">[3]INICIO!$Y$289:$Y$314</definedName>
    <definedName name="______EJE6" localSheetId="50">[3]INICIO!$Y$289:$Y$314</definedName>
    <definedName name="______EJE6" localSheetId="47">[3]INICIO!$Y$289:$Y$314</definedName>
    <definedName name="______EJE6" localSheetId="38">[5]INICIO!$Y$289:$Y$314</definedName>
    <definedName name="______EJE6" localSheetId="54">[6]INICIO!$Y$289:$Y$314</definedName>
    <definedName name="______EJE6" localSheetId="36">[4]INICIO!$Y$289:$Y$314</definedName>
    <definedName name="______EJE6">[6]INICIO!$Y$289:$Y$314</definedName>
    <definedName name="______EJE7" localSheetId="37">[4]INICIO!$Y$316:$Y$356</definedName>
    <definedName name="______EJE7" localSheetId="2">[5]INICIO!$Y$316:$Y$356</definedName>
    <definedName name="______EJE7" localSheetId="60">[5]INICIO!$Y$316:$Y$356</definedName>
    <definedName name="______EJE7" localSheetId="59">[5]INICIO!$Y$316:$Y$356</definedName>
    <definedName name="______EJE7" localSheetId="52">[3]INICIO!$Y$316:$Y$356</definedName>
    <definedName name="______EJE7" localSheetId="48">[3]INICIO!$Y$316:$Y$356</definedName>
    <definedName name="______EJE7" localSheetId="51">[3]INICIO!$Y$316:$Y$356</definedName>
    <definedName name="______EJE7" localSheetId="49">[3]INICIO!$Y$316:$Y$356</definedName>
    <definedName name="______EJE7" localSheetId="53">[3]INICIO!$Y$316:$Y$356</definedName>
    <definedName name="______EJE7" localSheetId="50">[3]INICIO!$Y$316:$Y$356</definedName>
    <definedName name="______EJE7" localSheetId="47">[3]INICIO!$Y$316:$Y$356</definedName>
    <definedName name="______EJE7" localSheetId="38">[5]INICIO!$Y$316:$Y$356</definedName>
    <definedName name="______EJE7" localSheetId="54">[6]INICIO!$Y$316:$Y$356</definedName>
    <definedName name="______EJE7" localSheetId="36">[4]INICIO!$Y$316:$Y$356</definedName>
    <definedName name="______EJE7">[6]INICIO!$Y$316:$Y$356</definedName>
    <definedName name="_____EJE1" localSheetId="37">[4]INICIO!$Y$166:$Y$186</definedName>
    <definedName name="_____EJE1" localSheetId="2">[5]INICIO!$Y$166:$Y$186</definedName>
    <definedName name="_____EJE1" localSheetId="60">[5]INICIO!$Y$166:$Y$186</definedName>
    <definedName name="_____EJE1" localSheetId="59">[5]INICIO!$Y$166:$Y$186</definedName>
    <definedName name="_____EJE1" localSheetId="52">[3]INICIO!$Y$166:$Y$186</definedName>
    <definedName name="_____EJE1" localSheetId="48">[3]INICIO!$Y$166:$Y$186</definedName>
    <definedName name="_____EJE1" localSheetId="51">[3]INICIO!$Y$166:$Y$186</definedName>
    <definedName name="_____EJE1" localSheetId="49">[3]INICIO!$Y$166:$Y$186</definedName>
    <definedName name="_____EJE1" localSheetId="53">[3]INICIO!$Y$166:$Y$186</definedName>
    <definedName name="_____EJE1" localSheetId="50">[3]INICIO!$Y$166:$Y$186</definedName>
    <definedName name="_____EJE1" localSheetId="47">[3]INICIO!$Y$166:$Y$186</definedName>
    <definedName name="_____EJE1" localSheetId="38">[5]INICIO!$Y$166:$Y$186</definedName>
    <definedName name="_____EJE1" localSheetId="54">[6]INICIO!$Y$166:$Y$186</definedName>
    <definedName name="_____EJE1" localSheetId="36">[4]INICIO!$Y$166:$Y$186</definedName>
    <definedName name="_____EJE1">[6]INICIO!$Y$166:$Y$186</definedName>
    <definedName name="_____EJE2" localSheetId="37">[4]INICIO!$Y$188:$Y$229</definedName>
    <definedName name="_____EJE2" localSheetId="2">[5]INICIO!$Y$188:$Y$229</definedName>
    <definedName name="_____EJE2" localSheetId="60">[5]INICIO!$Y$188:$Y$229</definedName>
    <definedName name="_____EJE2" localSheetId="59">[5]INICIO!$Y$188:$Y$229</definedName>
    <definedName name="_____EJE2" localSheetId="52">[3]INICIO!$Y$188:$Y$229</definedName>
    <definedName name="_____EJE2" localSheetId="48">[3]INICIO!$Y$188:$Y$229</definedName>
    <definedName name="_____EJE2" localSheetId="51">[3]INICIO!$Y$188:$Y$229</definedName>
    <definedName name="_____EJE2" localSheetId="49">[3]INICIO!$Y$188:$Y$229</definedName>
    <definedName name="_____EJE2" localSheetId="53">[3]INICIO!$Y$188:$Y$229</definedName>
    <definedName name="_____EJE2" localSheetId="50">[3]INICIO!$Y$188:$Y$229</definedName>
    <definedName name="_____EJE2" localSheetId="47">[3]INICIO!$Y$188:$Y$229</definedName>
    <definedName name="_____EJE2" localSheetId="38">[5]INICIO!$Y$188:$Y$229</definedName>
    <definedName name="_____EJE2" localSheetId="54">[6]INICIO!$Y$188:$Y$229</definedName>
    <definedName name="_____EJE2" localSheetId="36">[4]INICIO!$Y$188:$Y$229</definedName>
    <definedName name="_____EJE2">[6]INICIO!$Y$188:$Y$229</definedName>
    <definedName name="_____EJE3" localSheetId="37">[4]INICIO!$Y$231:$Y$247</definedName>
    <definedName name="_____EJE3" localSheetId="2">[5]INICIO!$Y$231:$Y$247</definedName>
    <definedName name="_____EJE3" localSheetId="60">[5]INICIO!$Y$231:$Y$247</definedName>
    <definedName name="_____EJE3" localSheetId="59">[5]INICIO!$Y$231:$Y$247</definedName>
    <definedName name="_____EJE3" localSheetId="52">[3]INICIO!$Y$231:$Y$247</definedName>
    <definedName name="_____EJE3" localSheetId="48">[3]INICIO!$Y$231:$Y$247</definedName>
    <definedName name="_____EJE3" localSheetId="51">[3]INICIO!$Y$231:$Y$247</definedName>
    <definedName name="_____EJE3" localSheetId="49">[3]INICIO!$Y$231:$Y$247</definedName>
    <definedName name="_____EJE3" localSheetId="53">[3]INICIO!$Y$231:$Y$247</definedName>
    <definedName name="_____EJE3" localSheetId="50">[3]INICIO!$Y$231:$Y$247</definedName>
    <definedName name="_____EJE3" localSheetId="47">[3]INICIO!$Y$231:$Y$247</definedName>
    <definedName name="_____EJE3" localSheetId="38">[5]INICIO!$Y$231:$Y$247</definedName>
    <definedName name="_____EJE3" localSheetId="54">[6]INICIO!$Y$231:$Y$247</definedName>
    <definedName name="_____EJE3" localSheetId="36">[4]INICIO!$Y$231:$Y$247</definedName>
    <definedName name="_____EJE3">[6]INICIO!$Y$231:$Y$247</definedName>
    <definedName name="_____EJE4" localSheetId="37">[4]INICIO!$Y$249:$Y$272</definedName>
    <definedName name="_____EJE4" localSheetId="2">[5]INICIO!$Y$249:$Y$272</definedName>
    <definedName name="_____EJE4" localSheetId="60">[5]INICIO!$Y$249:$Y$272</definedName>
    <definedName name="_____EJE4" localSheetId="59">[5]INICIO!$Y$249:$Y$272</definedName>
    <definedName name="_____EJE4" localSheetId="52">[3]INICIO!$Y$249:$Y$272</definedName>
    <definedName name="_____EJE4" localSheetId="48">[3]INICIO!$Y$249:$Y$272</definedName>
    <definedName name="_____EJE4" localSheetId="51">[3]INICIO!$Y$249:$Y$272</definedName>
    <definedName name="_____EJE4" localSheetId="49">[3]INICIO!$Y$249:$Y$272</definedName>
    <definedName name="_____EJE4" localSheetId="53">[3]INICIO!$Y$249:$Y$272</definedName>
    <definedName name="_____EJE4" localSheetId="50">[3]INICIO!$Y$249:$Y$272</definedName>
    <definedName name="_____EJE4" localSheetId="47">[3]INICIO!$Y$249:$Y$272</definedName>
    <definedName name="_____EJE4" localSheetId="38">[5]INICIO!$Y$249:$Y$272</definedName>
    <definedName name="_____EJE4" localSheetId="54">[6]INICIO!$Y$249:$Y$272</definedName>
    <definedName name="_____EJE4" localSheetId="36">[4]INICIO!$Y$249:$Y$272</definedName>
    <definedName name="_____EJE4">[6]INICIO!$Y$249:$Y$272</definedName>
    <definedName name="_____EJE5" localSheetId="37">[4]INICIO!$Y$274:$Y$287</definedName>
    <definedName name="_____EJE5" localSheetId="2">[5]INICIO!$Y$274:$Y$287</definedName>
    <definedName name="_____EJE5" localSheetId="60">[5]INICIO!$Y$274:$Y$287</definedName>
    <definedName name="_____EJE5" localSheetId="59">[5]INICIO!$Y$274:$Y$287</definedName>
    <definedName name="_____EJE5" localSheetId="52">[3]INICIO!$Y$274:$Y$287</definedName>
    <definedName name="_____EJE5" localSheetId="48">[3]INICIO!$Y$274:$Y$287</definedName>
    <definedName name="_____EJE5" localSheetId="51">[3]INICIO!$Y$274:$Y$287</definedName>
    <definedName name="_____EJE5" localSheetId="49">[3]INICIO!$Y$274:$Y$287</definedName>
    <definedName name="_____EJE5" localSheetId="53">[3]INICIO!$Y$274:$Y$287</definedName>
    <definedName name="_____EJE5" localSheetId="50">[3]INICIO!$Y$274:$Y$287</definedName>
    <definedName name="_____EJE5" localSheetId="47">[3]INICIO!$Y$274:$Y$287</definedName>
    <definedName name="_____EJE5" localSheetId="38">[5]INICIO!$Y$274:$Y$287</definedName>
    <definedName name="_____EJE5" localSheetId="54">[6]INICIO!$Y$274:$Y$287</definedName>
    <definedName name="_____EJE5" localSheetId="36">[4]INICIO!$Y$274:$Y$287</definedName>
    <definedName name="_____EJE5">[6]INICIO!$Y$274:$Y$287</definedName>
    <definedName name="_____EJE6" localSheetId="37">[4]INICIO!$Y$289:$Y$314</definedName>
    <definedName name="_____EJE6" localSheetId="2">[5]INICIO!$Y$289:$Y$314</definedName>
    <definedName name="_____EJE6" localSheetId="60">[5]INICIO!$Y$289:$Y$314</definedName>
    <definedName name="_____EJE6" localSheetId="59">[5]INICIO!$Y$289:$Y$314</definedName>
    <definedName name="_____EJE6" localSheetId="52">[3]INICIO!$Y$289:$Y$314</definedName>
    <definedName name="_____EJE6" localSheetId="48">[3]INICIO!$Y$289:$Y$314</definedName>
    <definedName name="_____EJE6" localSheetId="51">[3]INICIO!$Y$289:$Y$314</definedName>
    <definedName name="_____EJE6" localSheetId="49">[3]INICIO!$Y$289:$Y$314</definedName>
    <definedName name="_____EJE6" localSheetId="53">[3]INICIO!$Y$289:$Y$314</definedName>
    <definedName name="_____EJE6" localSheetId="50">[3]INICIO!$Y$289:$Y$314</definedName>
    <definedName name="_____EJE6" localSheetId="47">[3]INICIO!$Y$289:$Y$314</definedName>
    <definedName name="_____EJE6" localSheetId="38">[5]INICIO!$Y$289:$Y$314</definedName>
    <definedName name="_____EJE6" localSheetId="54">[6]INICIO!$Y$289:$Y$314</definedName>
    <definedName name="_____EJE6" localSheetId="36">[4]INICIO!$Y$289:$Y$314</definedName>
    <definedName name="_____EJE6">[6]INICIO!$Y$289:$Y$314</definedName>
    <definedName name="_____EJE7" localSheetId="37">[4]INICIO!$Y$316:$Y$356</definedName>
    <definedName name="_____EJE7" localSheetId="2">[5]INICIO!$Y$316:$Y$356</definedName>
    <definedName name="_____EJE7" localSheetId="60">[5]INICIO!$Y$316:$Y$356</definedName>
    <definedName name="_____EJE7" localSheetId="59">[5]INICIO!$Y$316:$Y$356</definedName>
    <definedName name="_____EJE7" localSheetId="52">[3]INICIO!$Y$316:$Y$356</definedName>
    <definedName name="_____EJE7" localSheetId="48">[3]INICIO!$Y$316:$Y$356</definedName>
    <definedName name="_____EJE7" localSheetId="51">[3]INICIO!$Y$316:$Y$356</definedName>
    <definedName name="_____EJE7" localSheetId="49">[3]INICIO!$Y$316:$Y$356</definedName>
    <definedName name="_____EJE7" localSheetId="53">[3]INICIO!$Y$316:$Y$356</definedName>
    <definedName name="_____EJE7" localSheetId="50">[3]INICIO!$Y$316:$Y$356</definedName>
    <definedName name="_____EJE7" localSheetId="47">[3]INICIO!$Y$316:$Y$356</definedName>
    <definedName name="_____EJE7" localSheetId="38">[5]INICIO!$Y$316:$Y$356</definedName>
    <definedName name="_____EJE7" localSheetId="54">[6]INICIO!$Y$316:$Y$356</definedName>
    <definedName name="_____EJE7" localSheetId="36">[4]INICIO!$Y$316:$Y$356</definedName>
    <definedName name="_____EJE7">[6]INICIO!$Y$316:$Y$356</definedName>
    <definedName name="____EJE1" localSheetId="0">[3]INICIO!$Y$166:$Y$186</definedName>
    <definedName name="____EJE1" localSheetId="52">[1]INICIO!$Y$166:$Y$186</definedName>
    <definedName name="____EJE1" localSheetId="48">[1]INICIO!$Y$166:$Y$186</definedName>
    <definedName name="____EJE1" localSheetId="47">[2]INICIO!$Y$166:$Y$186</definedName>
    <definedName name="____EJE1">[3]INICIO!$Y$166:$Y$186</definedName>
    <definedName name="____EJE2" localSheetId="0">[3]INICIO!$Y$188:$Y$229</definedName>
    <definedName name="____EJE2" localSheetId="52">[1]INICIO!$Y$188:$Y$229</definedName>
    <definedName name="____EJE2" localSheetId="48">[1]INICIO!$Y$188:$Y$229</definedName>
    <definedName name="____EJE2" localSheetId="47">[2]INICIO!$Y$188:$Y$229</definedName>
    <definedName name="____EJE2">[3]INICIO!$Y$188:$Y$229</definedName>
    <definedName name="____EJE3" localSheetId="0">[3]INICIO!$Y$231:$Y$247</definedName>
    <definedName name="____EJE3" localSheetId="52">[1]INICIO!$Y$231:$Y$247</definedName>
    <definedName name="____EJE3" localSheetId="48">[1]INICIO!$Y$231:$Y$247</definedName>
    <definedName name="____EJE3" localSheetId="47">[2]INICIO!$Y$231:$Y$247</definedName>
    <definedName name="____EJE3">[3]INICIO!$Y$231:$Y$247</definedName>
    <definedName name="____EJE4" localSheetId="0">[3]INICIO!$Y$249:$Y$272</definedName>
    <definedName name="____EJE4" localSheetId="52">[1]INICIO!$Y$249:$Y$272</definedName>
    <definedName name="____EJE4" localSheetId="48">[1]INICIO!$Y$249:$Y$272</definedName>
    <definedName name="____EJE4" localSheetId="47">[2]INICIO!$Y$249:$Y$272</definedName>
    <definedName name="____EJE4">[3]INICIO!$Y$249:$Y$272</definedName>
    <definedName name="____EJE5" localSheetId="0">[3]INICIO!$Y$274:$Y$287</definedName>
    <definedName name="____EJE5" localSheetId="52">[1]INICIO!$Y$274:$Y$287</definedName>
    <definedName name="____EJE5" localSheetId="48">[1]INICIO!$Y$274:$Y$287</definedName>
    <definedName name="____EJE5" localSheetId="47">[2]INICIO!$Y$274:$Y$287</definedName>
    <definedName name="____EJE5">[3]INICIO!$Y$274:$Y$287</definedName>
    <definedName name="____EJE6" localSheetId="0">[3]INICIO!$Y$289:$Y$314</definedName>
    <definedName name="____EJE6" localSheetId="52">[1]INICIO!$Y$289:$Y$314</definedName>
    <definedName name="____EJE6" localSheetId="48">[1]INICIO!$Y$289:$Y$314</definedName>
    <definedName name="____EJE6" localSheetId="47">[2]INICIO!$Y$289:$Y$314</definedName>
    <definedName name="____EJE6">[3]INICIO!$Y$289:$Y$314</definedName>
    <definedName name="____EJE7" localSheetId="0">[3]INICIO!$Y$316:$Y$356</definedName>
    <definedName name="____EJE7" localSheetId="52">[1]INICIO!$Y$316:$Y$356</definedName>
    <definedName name="____EJE7" localSheetId="48">[1]INICIO!$Y$316:$Y$356</definedName>
    <definedName name="____EJE7" localSheetId="47">[2]INICIO!$Y$316:$Y$356</definedName>
    <definedName name="____EJE7">[3]INICIO!$Y$316:$Y$356</definedName>
    <definedName name="___EJE1" localSheetId="37">[3]INICIO!$Y$166:$Y$186</definedName>
    <definedName name="___EJE1" localSheetId="0">[3]INICIO!$Y$166:$Y$186</definedName>
    <definedName name="___EJE1" localSheetId="2">[5]INICIO!$Y$166:$Y$186</definedName>
    <definedName name="___EJE1" localSheetId="43">[3]INICIO!$Y$166:$Y$186</definedName>
    <definedName name="___EJE1" localSheetId="44">[3]INICIO!$Y$166:$Y$186</definedName>
    <definedName name="___EJE1" localSheetId="45">[3]INICIO!$Y$166:$Y$186</definedName>
    <definedName name="___EJE1" localSheetId="46">[3]INICIO!$Y$166:$Y$186</definedName>
    <definedName name="___EJE1" localSheetId="60">[5]INICIO!$Y$166:$Y$186</definedName>
    <definedName name="___EJE1" localSheetId="59">[5]INICIO!$Y$166:$Y$186</definedName>
    <definedName name="___EJE1" localSheetId="52">[3]INICIO!$Y$166:$Y$186</definedName>
    <definedName name="___EJE1" localSheetId="48">[3]INICIO!$Y$166:$Y$186</definedName>
    <definedName name="___EJE1" localSheetId="51">[3]INICIO!$Y$166:$Y$186</definedName>
    <definedName name="___EJE1" localSheetId="49">[3]INICIO!$Y$166:$Y$186</definedName>
    <definedName name="___EJE1" localSheetId="53">[3]INICIO!$Y$166:$Y$186</definedName>
    <definedName name="___EJE1" localSheetId="50">[3]INICIO!$Y$166:$Y$186</definedName>
    <definedName name="___EJE1" localSheetId="47">[3]INICIO!$Y$166:$Y$186</definedName>
    <definedName name="___EJE1" localSheetId="38">[5]INICIO!$Y$166:$Y$186</definedName>
    <definedName name="___EJE1" localSheetId="54">[6]INICIO!$Y$166:$Y$186</definedName>
    <definedName name="___EJE1" localSheetId="36">[3]INICIO!$Y$166:$Y$186</definedName>
    <definedName name="___EJE1">[6]INICIO!$Y$166:$Y$186</definedName>
    <definedName name="___EJE2" localSheetId="37">[3]INICIO!$Y$188:$Y$229</definedName>
    <definedName name="___EJE2" localSheetId="0">[3]INICIO!$Y$188:$Y$229</definedName>
    <definedName name="___EJE2" localSheetId="2">[5]INICIO!$Y$188:$Y$229</definedName>
    <definedName name="___EJE2" localSheetId="43">[3]INICIO!$Y$188:$Y$229</definedName>
    <definedName name="___EJE2" localSheetId="44">[3]INICIO!$Y$188:$Y$229</definedName>
    <definedName name="___EJE2" localSheetId="45">[3]INICIO!$Y$188:$Y$229</definedName>
    <definedName name="___EJE2" localSheetId="46">[3]INICIO!$Y$188:$Y$229</definedName>
    <definedName name="___EJE2" localSheetId="60">[5]INICIO!$Y$188:$Y$229</definedName>
    <definedName name="___EJE2" localSheetId="59">[5]INICIO!$Y$188:$Y$229</definedName>
    <definedName name="___EJE2" localSheetId="52">[3]INICIO!$Y$188:$Y$229</definedName>
    <definedName name="___EJE2" localSheetId="48">[3]INICIO!$Y$188:$Y$229</definedName>
    <definedName name="___EJE2" localSheetId="51">[3]INICIO!$Y$188:$Y$229</definedName>
    <definedName name="___EJE2" localSheetId="49">[3]INICIO!$Y$188:$Y$229</definedName>
    <definedName name="___EJE2" localSheetId="53">[3]INICIO!$Y$188:$Y$229</definedName>
    <definedName name="___EJE2" localSheetId="50">[3]INICIO!$Y$188:$Y$229</definedName>
    <definedName name="___EJE2" localSheetId="47">[3]INICIO!$Y$188:$Y$229</definedName>
    <definedName name="___EJE2" localSheetId="38">[5]INICIO!$Y$188:$Y$229</definedName>
    <definedName name="___EJE2" localSheetId="54">[6]INICIO!$Y$188:$Y$229</definedName>
    <definedName name="___EJE2" localSheetId="36">[3]INICIO!$Y$188:$Y$229</definedName>
    <definedName name="___EJE2">[6]INICIO!$Y$188:$Y$229</definedName>
    <definedName name="___EJE3" localSheetId="37">[3]INICIO!$Y$231:$Y$247</definedName>
    <definedName name="___EJE3" localSheetId="0">[3]INICIO!$Y$231:$Y$247</definedName>
    <definedName name="___EJE3" localSheetId="2">[5]INICIO!$Y$231:$Y$247</definedName>
    <definedName name="___EJE3" localSheetId="43">[3]INICIO!$Y$231:$Y$247</definedName>
    <definedName name="___EJE3" localSheetId="44">[3]INICIO!$Y$231:$Y$247</definedName>
    <definedName name="___EJE3" localSheetId="45">[3]INICIO!$Y$231:$Y$247</definedName>
    <definedName name="___EJE3" localSheetId="46">[3]INICIO!$Y$231:$Y$247</definedName>
    <definedName name="___EJE3" localSheetId="60">[5]INICIO!$Y$231:$Y$247</definedName>
    <definedName name="___EJE3" localSheetId="59">[5]INICIO!$Y$231:$Y$247</definedName>
    <definedName name="___EJE3" localSheetId="52">[3]INICIO!$Y$231:$Y$247</definedName>
    <definedName name="___EJE3" localSheetId="48">[3]INICIO!$Y$231:$Y$247</definedName>
    <definedName name="___EJE3" localSheetId="51">[3]INICIO!$Y$231:$Y$247</definedName>
    <definedName name="___EJE3" localSheetId="49">[3]INICIO!$Y$231:$Y$247</definedName>
    <definedName name="___EJE3" localSheetId="53">[3]INICIO!$Y$231:$Y$247</definedName>
    <definedName name="___EJE3" localSheetId="50">[3]INICIO!$Y$231:$Y$247</definedName>
    <definedName name="___EJE3" localSheetId="47">[3]INICIO!$Y$231:$Y$247</definedName>
    <definedName name="___EJE3" localSheetId="38">[5]INICIO!$Y$231:$Y$247</definedName>
    <definedName name="___EJE3" localSheetId="54">[6]INICIO!$Y$231:$Y$247</definedName>
    <definedName name="___EJE3" localSheetId="36">[3]INICIO!$Y$231:$Y$247</definedName>
    <definedName name="___EJE3">[6]INICIO!$Y$231:$Y$247</definedName>
    <definedName name="___EJE4" localSheetId="37">[3]INICIO!$Y$249:$Y$272</definedName>
    <definedName name="___EJE4" localSheetId="0">[3]INICIO!$Y$249:$Y$272</definedName>
    <definedName name="___EJE4" localSheetId="2">[5]INICIO!$Y$249:$Y$272</definedName>
    <definedName name="___EJE4" localSheetId="43">[3]INICIO!$Y$249:$Y$272</definedName>
    <definedName name="___EJE4" localSheetId="44">[3]INICIO!$Y$249:$Y$272</definedName>
    <definedName name="___EJE4" localSheetId="45">[3]INICIO!$Y$249:$Y$272</definedName>
    <definedName name="___EJE4" localSheetId="46">[3]INICIO!$Y$249:$Y$272</definedName>
    <definedName name="___EJE4" localSheetId="60">[5]INICIO!$Y$249:$Y$272</definedName>
    <definedName name="___EJE4" localSheetId="59">[5]INICIO!$Y$249:$Y$272</definedName>
    <definedName name="___EJE4" localSheetId="52">[3]INICIO!$Y$249:$Y$272</definedName>
    <definedName name="___EJE4" localSheetId="48">[3]INICIO!$Y$249:$Y$272</definedName>
    <definedName name="___EJE4" localSheetId="51">[3]INICIO!$Y$249:$Y$272</definedName>
    <definedName name="___EJE4" localSheetId="49">[3]INICIO!$Y$249:$Y$272</definedName>
    <definedName name="___EJE4" localSheetId="53">[3]INICIO!$Y$249:$Y$272</definedName>
    <definedName name="___EJE4" localSheetId="50">[3]INICIO!$Y$249:$Y$272</definedName>
    <definedName name="___EJE4" localSheetId="47">[3]INICIO!$Y$249:$Y$272</definedName>
    <definedName name="___EJE4" localSheetId="38">[5]INICIO!$Y$249:$Y$272</definedName>
    <definedName name="___EJE4" localSheetId="54">[6]INICIO!$Y$249:$Y$272</definedName>
    <definedName name="___EJE4" localSheetId="36">[3]INICIO!$Y$249:$Y$272</definedName>
    <definedName name="___EJE4">[6]INICIO!$Y$249:$Y$272</definedName>
    <definedName name="___EJE5" localSheetId="37">[3]INICIO!$Y$274:$Y$287</definedName>
    <definedName name="___EJE5" localSheetId="0">[3]INICIO!$Y$274:$Y$287</definedName>
    <definedName name="___EJE5" localSheetId="2">[5]INICIO!$Y$274:$Y$287</definedName>
    <definedName name="___EJE5" localSheetId="43">[3]INICIO!$Y$274:$Y$287</definedName>
    <definedName name="___EJE5" localSheetId="44">[3]INICIO!$Y$274:$Y$287</definedName>
    <definedName name="___EJE5" localSheetId="45">[3]INICIO!$Y$274:$Y$287</definedName>
    <definedName name="___EJE5" localSheetId="46">[3]INICIO!$Y$274:$Y$287</definedName>
    <definedName name="___EJE5" localSheetId="60">[5]INICIO!$Y$274:$Y$287</definedName>
    <definedName name="___EJE5" localSheetId="59">[5]INICIO!$Y$274:$Y$287</definedName>
    <definedName name="___EJE5" localSheetId="52">[3]INICIO!$Y$274:$Y$287</definedName>
    <definedName name="___EJE5" localSheetId="48">[3]INICIO!$Y$274:$Y$287</definedName>
    <definedName name="___EJE5" localSheetId="51">[3]INICIO!$Y$274:$Y$287</definedName>
    <definedName name="___EJE5" localSheetId="49">[3]INICIO!$Y$274:$Y$287</definedName>
    <definedName name="___EJE5" localSheetId="53">[3]INICIO!$Y$274:$Y$287</definedName>
    <definedName name="___EJE5" localSheetId="50">[3]INICIO!$Y$274:$Y$287</definedName>
    <definedName name="___EJE5" localSheetId="47">[3]INICIO!$Y$274:$Y$287</definedName>
    <definedName name="___EJE5" localSheetId="38">[5]INICIO!$Y$274:$Y$287</definedName>
    <definedName name="___EJE5" localSheetId="54">[6]INICIO!$Y$274:$Y$287</definedName>
    <definedName name="___EJE5" localSheetId="36">[3]INICIO!$Y$274:$Y$287</definedName>
    <definedName name="___EJE5">[6]INICIO!$Y$274:$Y$287</definedName>
    <definedName name="___EJE6" localSheetId="37">[3]INICIO!$Y$289:$Y$314</definedName>
    <definedName name="___EJE6" localSheetId="0">[3]INICIO!$Y$289:$Y$314</definedName>
    <definedName name="___EJE6" localSheetId="2">[5]INICIO!$Y$289:$Y$314</definedName>
    <definedName name="___EJE6" localSheetId="43">[3]INICIO!$Y$289:$Y$314</definedName>
    <definedName name="___EJE6" localSheetId="44">[3]INICIO!$Y$289:$Y$314</definedName>
    <definedName name="___EJE6" localSheetId="45">[3]INICIO!$Y$289:$Y$314</definedName>
    <definedName name="___EJE6" localSheetId="46">[3]INICIO!$Y$289:$Y$314</definedName>
    <definedName name="___EJE6" localSheetId="60">[5]INICIO!$Y$289:$Y$314</definedName>
    <definedName name="___EJE6" localSheetId="59">[5]INICIO!$Y$289:$Y$314</definedName>
    <definedName name="___EJE6" localSheetId="52">[3]INICIO!$Y$289:$Y$314</definedName>
    <definedName name="___EJE6" localSheetId="48">[3]INICIO!$Y$289:$Y$314</definedName>
    <definedName name="___EJE6" localSheetId="51">[3]INICIO!$Y$289:$Y$314</definedName>
    <definedName name="___EJE6" localSheetId="49">[3]INICIO!$Y$289:$Y$314</definedName>
    <definedName name="___EJE6" localSheetId="53">[3]INICIO!$Y$289:$Y$314</definedName>
    <definedName name="___EJE6" localSheetId="50">[3]INICIO!$Y$289:$Y$314</definedName>
    <definedName name="___EJE6" localSheetId="47">[3]INICIO!$Y$289:$Y$314</definedName>
    <definedName name="___EJE6" localSheetId="38">[5]INICIO!$Y$289:$Y$314</definedName>
    <definedName name="___EJE6" localSheetId="54">[6]INICIO!$Y$289:$Y$314</definedName>
    <definedName name="___EJE6" localSheetId="36">[3]INICIO!$Y$289:$Y$314</definedName>
    <definedName name="___EJE6">[6]INICIO!$Y$289:$Y$314</definedName>
    <definedName name="___EJE7" localSheetId="37">[3]INICIO!$Y$316:$Y$356</definedName>
    <definedName name="___EJE7" localSheetId="0">[3]INICIO!$Y$316:$Y$356</definedName>
    <definedName name="___EJE7" localSheetId="2">[5]INICIO!$Y$316:$Y$356</definedName>
    <definedName name="___EJE7" localSheetId="43">[3]INICIO!$Y$316:$Y$356</definedName>
    <definedName name="___EJE7" localSheetId="44">[3]INICIO!$Y$316:$Y$356</definedName>
    <definedName name="___EJE7" localSheetId="45">[3]INICIO!$Y$316:$Y$356</definedName>
    <definedName name="___EJE7" localSheetId="46">[3]INICIO!$Y$316:$Y$356</definedName>
    <definedName name="___EJE7" localSheetId="60">[5]INICIO!$Y$316:$Y$356</definedName>
    <definedName name="___EJE7" localSheetId="59">[5]INICIO!$Y$316:$Y$356</definedName>
    <definedName name="___EJE7" localSheetId="52">[3]INICIO!$Y$316:$Y$356</definedName>
    <definedName name="___EJE7" localSheetId="48">[3]INICIO!$Y$316:$Y$356</definedName>
    <definedName name="___EJE7" localSheetId="51">[3]INICIO!$Y$316:$Y$356</definedName>
    <definedName name="___EJE7" localSheetId="49">[3]INICIO!$Y$316:$Y$356</definedName>
    <definedName name="___EJE7" localSheetId="53">[3]INICIO!$Y$316:$Y$356</definedName>
    <definedName name="___EJE7" localSheetId="50">[3]INICIO!$Y$316:$Y$356</definedName>
    <definedName name="___EJE7" localSheetId="47">[3]INICIO!$Y$316:$Y$356</definedName>
    <definedName name="___EJE7" localSheetId="38">[5]INICIO!$Y$316:$Y$356</definedName>
    <definedName name="___EJE7" localSheetId="54">[6]INICIO!$Y$316:$Y$356</definedName>
    <definedName name="___EJE7" localSheetId="36">[3]INICIO!$Y$316:$Y$356</definedName>
    <definedName name="___EJE7">[6]INICIO!$Y$316:$Y$356</definedName>
    <definedName name="__EJE1" localSheetId="37">[3]INICIO!$Y$166:$Y$186</definedName>
    <definedName name="__EJE1" localSheetId="0">[3]INICIO!$Y$166:$Y$186</definedName>
    <definedName name="__EJE1" localSheetId="2">[5]INICIO!$Y$166:$Y$186</definedName>
    <definedName name="__EJE1" localSheetId="43">[3]INICIO!$Y$166:$Y$186</definedName>
    <definedName name="__EJE1" localSheetId="44">[3]INICIO!$Y$166:$Y$186</definedName>
    <definedName name="__EJE1" localSheetId="45">[3]INICIO!$Y$166:$Y$186</definedName>
    <definedName name="__EJE1" localSheetId="46">[3]INICIO!$Y$166:$Y$186</definedName>
    <definedName name="__EJE1" localSheetId="60">[5]INICIO!$Y$166:$Y$186</definedName>
    <definedName name="__EJE1" localSheetId="59">[5]INICIO!$Y$166:$Y$186</definedName>
    <definedName name="__EJE1" localSheetId="52">[3]INICIO!$Y$166:$Y$186</definedName>
    <definedName name="__EJE1" localSheetId="48">[3]INICIO!$Y$166:$Y$186</definedName>
    <definedName name="__EJE1" localSheetId="51">[3]INICIO!$Y$166:$Y$186</definedName>
    <definedName name="__EJE1" localSheetId="49">[3]INICIO!$Y$166:$Y$186</definedName>
    <definedName name="__EJE1" localSheetId="53">[3]INICIO!$Y$166:$Y$186</definedName>
    <definedName name="__EJE1" localSheetId="50">[3]INICIO!$Y$166:$Y$186</definedName>
    <definedName name="__EJE1" localSheetId="47">[3]INICIO!$Y$166:$Y$186</definedName>
    <definedName name="__EJE1" localSheetId="38">[5]INICIO!$Y$166:$Y$186</definedName>
    <definedName name="__EJE1" localSheetId="54">[6]INICIO!$Y$166:$Y$186</definedName>
    <definedName name="__EJE1" localSheetId="36">[3]INICIO!$Y$166:$Y$186</definedName>
    <definedName name="__EJE1">[6]INICIO!$Y$166:$Y$186</definedName>
    <definedName name="__EJE2" localSheetId="37">[3]INICIO!$Y$188:$Y$229</definedName>
    <definedName name="__EJE2" localSheetId="0">[3]INICIO!$Y$188:$Y$229</definedName>
    <definedName name="__EJE2" localSheetId="2">[5]INICIO!$Y$188:$Y$229</definedName>
    <definedName name="__EJE2" localSheetId="43">[3]INICIO!$Y$188:$Y$229</definedName>
    <definedName name="__EJE2" localSheetId="44">[3]INICIO!$Y$188:$Y$229</definedName>
    <definedName name="__EJE2" localSheetId="45">[3]INICIO!$Y$188:$Y$229</definedName>
    <definedName name="__EJE2" localSheetId="46">[3]INICIO!$Y$188:$Y$229</definedName>
    <definedName name="__EJE2" localSheetId="60">[5]INICIO!$Y$188:$Y$229</definedName>
    <definedName name="__EJE2" localSheetId="59">[5]INICIO!$Y$188:$Y$229</definedName>
    <definedName name="__EJE2" localSheetId="52">[3]INICIO!$Y$188:$Y$229</definedName>
    <definedName name="__EJE2" localSheetId="48">[3]INICIO!$Y$188:$Y$229</definedName>
    <definedName name="__EJE2" localSheetId="51">[3]INICIO!$Y$188:$Y$229</definedName>
    <definedName name="__EJE2" localSheetId="49">[3]INICIO!$Y$188:$Y$229</definedName>
    <definedName name="__EJE2" localSheetId="53">[3]INICIO!$Y$188:$Y$229</definedName>
    <definedName name="__EJE2" localSheetId="50">[3]INICIO!$Y$188:$Y$229</definedName>
    <definedName name="__EJE2" localSheetId="47">[3]INICIO!$Y$188:$Y$229</definedName>
    <definedName name="__EJE2" localSheetId="38">[5]INICIO!$Y$188:$Y$229</definedName>
    <definedName name="__EJE2" localSheetId="54">[6]INICIO!$Y$188:$Y$229</definedName>
    <definedName name="__EJE2" localSheetId="36">[3]INICIO!$Y$188:$Y$229</definedName>
    <definedName name="__EJE2">[6]INICIO!$Y$188:$Y$229</definedName>
    <definedName name="__EJE3" localSheetId="37">[3]INICIO!$Y$231:$Y$247</definedName>
    <definedName name="__EJE3" localSheetId="0">[3]INICIO!$Y$231:$Y$247</definedName>
    <definedName name="__EJE3" localSheetId="2">[5]INICIO!$Y$231:$Y$247</definedName>
    <definedName name="__EJE3" localSheetId="43">[3]INICIO!$Y$231:$Y$247</definedName>
    <definedName name="__EJE3" localSheetId="44">[3]INICIO!$Y$231:$Y$247</definedName>
    <definedName name="__EJE3" localSheetId="45">[3]INICIO!$Y$231:$Y$247</definedName>
    <definedName name="__EJE3" localSheetId="46">[3]INICIO!$Y$231:$Y$247</definedName>
    <definedName name="__EJE3" localSheetId="60">[5]INICIO!$Y$231:$Y$247</definedName>
    <definedName name="__EJE3" localSheetId="59">[5]INICIO!$Y$231:$Y$247</definedName>
    <definedName name="__EJE3" localSheetId="52">[3]INICIO!$Y$231:$Y$247</definedName>
    <definedName name="__EJE3" localSheetId="48">[3]INICIO!$Y$231:$Y$247</definedName>
    <definedName name="__EJE3" localSheetId="51">[3]INICIO!$Y$231:$Y$247</definedName>
    <definedName name="__EJE3" localSheetId="49">[3]INICIO!$Y$231:$Y$247</definedName>
    <definedName name="__EJE3" localSheetId="53">[3]INICIO!$Y$231:$Y$247</definedName>
    <definedName name="__EJE3" localSheetId="50">[3]INICIO!$Y$231:$Y$247</definedName>
    <definedName name="__EJE3" localSheetId="47">[3]INICIO!$Y$231:$Y$247</definedName>
    <definedName name="__EJE3" localSheetId="38">[5]INICIO!$Y$231:$Y$247</definedName>
    <definedName name="__EJE3" localSheetId="54">[6]INICIO!$Y$231:$Y$247</definedName>
    <definedName name="__EJE3" localSheetId="36">[3]INICIO!$Y$231:$Y$247</definedName>
    <definedName name="__EJE3">[6]INICIO!$Y$231:$Y$247</definedName>
    <definedName name="__EJE4" localSheetId="37">[3]INICIO!$Y$249:$Y$272</definedName>
    <definedName name="__EJE4" localSheetId="0">[3]INICIO!$Y$249:$Y$272</definedName>
    <definedName name="__EJE4" localSheetId="2">[5]INICIO!$Y$249:$Y$272</definedName>
    <definedName name="__EJE4" localSheetId="43">[3]INICIO!$Y$249:$Y$272</definedName>
    <definedName name="__EJE4" localSheetId="44">[3]INICIO!$Y$249:$Y$272</definedName>
    <definedName name="__EJE4" localSheetId="45">[3]INICIO!$Y$249:$Y$272</definedName>
    <definedName name="__EJE4" localSheetId="46">[3]INICIO!$Y$249:$Y$272</definedName>
    <definedName name="__EJE4" localSheetId="60">[5]INICIO!$Y$249:$Y$272</definedName>
    <definedName name="__EJE4" localSheetId="59">[5]INICIO!$Y$249:$Y$272</definedName>
    <definedName name="__EJE4" localSheetId="52">[3]INICIO!$Y$249:$Y$272</definedName>
    <definedName name="__EJE4" localSheetId="48">[3]INICIO!$Y$249:$Y$272</definedName>
    <definedName name="__EJE4" localSheetId="51">[3]INICIO!$Y$249:$Y$272</definedName>
    <definedName name="__EJE4" localSheetId="49">[3]INICIO!$Y$249:$Y$272</definedName>
    <definedName name="__EJE4" localSheetId="53">[3]INICIO!$Y$249:$Y$272</definedName>
    <definedName name="__EJE4" localSheetId="50">[3]INICIO!$Y$249:$Y$272</definedName>
    <definedName name="__EJE4" localSheetId="47">[3]INICIO!$Y$249:$Y$272</definedName>
    <definedName name="__EJE4" localSheetId="38">[5]INICIO!$Y$249:$Y$272</definedName>
    <definedName name="__EJE4" localSheetId="54">[6]INICIO!$Y$249:$Y$272</definedName>
    <definedName name="__EJE4" localSheetId="36">[3]INICIO!$Y$249:$Y$272</definedName>
    <definedName name="__EJE4">[6]INICIO!$Y$249:$Y$272</definedName>
    <definedName name="__EJE5" localSheetId="37">[3]INICIO!$Y$274:$Y$287</definedName>
    <definedName name="__EJE5" localSheetId="0">[3]INICIO!$Y$274:$Y$287</definedName>
    <definedName name="__EJE5" localSheetId="2">[5]INICIO!$Y$274:$Y$287</definedName>
    <definedName name="__EJE5" localSheetId="43">[3]INICIO!$Y$274:$Y$287</definedName>
    <definedName name="__EJE5" localSheetId="44">[3]INICIO!$Y$274:$Y$287</definedName>
    <definedName name="__EJE5" localSheetId="45">[3]INICIO!$Y$274:$Y$287</definedName>
    <definedName name="__EJE5" localSheetId="46">[3]INICIO!$Y$274:$Y$287</definedName>
    <definedName name="__EJE5" localSheetId="60">[5]INICIO!$Y$274:$Y$287</definedName>
    <definedName name="__EJE5" localSheetId="59">[5]INICIO!$Y$274:$Y$287</definedName>
    <definedName name="__EJE5" localSheetId="52">[3]INICIO!$Y$274:$Y$287</definedName>
    <definedName name="__EJE5" localSheetId="48">[3]INICIO!$Y$274:$Y$287</definedName>
    <definedName name="__EJE5" localSheetId="51">[3]INICIO!$Y$274:$Y$287</definedName>
    <definedName name="__EJE5" localSheetId="49">[3]INICIO!$Y$274:$Y$287</definedName>
    <definedName name="__EJE5" localSheetId="53">[3]INICIO!$Y$274:$Y$287</definedName>
    <definedName name="__EJE5" localSheetId="50">[3]INICIO!$Y$274:$Y$287</definedName>
    <definedName name="__EJE5" localSheetId="47">[3]INICIO!$Y$274:$Y$287</definedName>
    <definedName name="__EJE5" localSheetId="38">[5]INICIO!$Y$274:$Y$287</definedName>
    <definedName name="__EJE5" localSheetId="54">[6]INICIO!$Y$274:$Y$287</definedName>
    <definedName name="__EJE5" localSheetId="36">[3]INICIO!$Y$274:$Y$287</definedName>
    <definedName name="__EJE5">[6]INICIO!$Y$274:$Y$287</definedName>
    <definedName name="__EJE6" localSheetId="37">[3]INICIO!$Y$289:$Y$314</definedName>
    <definedName name="__EJE6" localSheetId="0">[3]INICIO!$Y$289:$Y$314</definedName>
    <definedName name="__EJE6" localSheetId="2">[5]INICIO!$Y$289:$Y$314</definedName>
    <definedName name="__EJE6" localSheetId="43">[3]INICIO!$Y$289:$Y$314</definedName>
    <definedName name="__EJE6" localSheetId="44">[3]INICIO!$Y$289:$Y$314</definedName>
    <definedName name="__EJE6" localSheetId="45">[3]INICIO!$Y$289:$Y$314</definedName>
    <definedName name="__EJE6" localSheetId="46">[3]INICIO!$Y$289:$Y$314</definedName>
    <definedName name="__EJE6" localSheetId="60">[5]INICIO!$Y$289:$Y$314</definedName>
    <definedName name="__EJE6" localSheetId="59">[5]INICIO!$Y$289:$Y$314</definedName>
    <definedName name="__EJE6" localSheetId="52">[3]INICIO!$Y$289:$Y$314</definedName>
    <definedName name="__EJE6" localSheetId="48">[3]INICIO!$Y$289:$Y$314</definedName>
    <definedName name="__EJE6" localSheetId="51">[3]INICIO!$Y$289:$Y$314</definedName>
    <definedName name="__EJE6" localSheetId="49">[3]INICIO!$Y$289:$Y$314</definedName>
    <definedName name="__EJE6" localSheetId="53">[3]INICIO!$Y$289:$Y$314</definedName>
    <definedName name="__EJE6" localSheetId="50">[3]INICIO!$Y$289:$Y$314</definedName>
    <definedName name="__EJE6" localSheetId="47">[3]INICIO!$Y$289:$Y$314</definedName>
    <definedName name="__EJE6" localSheetId="38">[5]INICIO!$Y$289:$Y$314</definedName>
    <definedName name="__EJE6" localSheetId="54">[6]INICIO!$Y$289:$Y$314</definedName>
    <definedName name="__EJE6" localSheetId="36">[3]INICIO!$Y$289:$Y$314</definedName>
    <definedName name="__EJE6">[6]INICIO!$Y$289:$Y$314</definedName>
    <definedName name="__EJE7" localSheetId="37">[3]INICIO!$Y$316:$Y$356</definedName>
    <definedName name="__EJE7" localSheetId="0">[3]INICIO!$Y$316:$Y$356</definedName>
    <definedName name="__EJE7" localSheetId="2">[5]INICIO!$Y$316:$Y$356</definedName>
    <definedName name="__EJE7" localSheetId="43">[3]INICIO!$Y$316:$Y$356</definedName>
    <definedName name="__EJE7" localSheetId="44">[3]INICIO!$Y$316:$Y$356</definedName>
    <definedName name="__EJE7" localSheetId="45">[3]INICIO!$Y$316:$Y$356</definedName>
    <definedName name="__EJE7" localSheetId="46">[3]INICIO!$Y$316:$Y$356</definedName>
    <definedName name="__EJE7" localSheetId="60">[5]INICIO!$Y$316:$Y$356</definedName>
    <definedName name="__EJE7" localSheetId="59">[5]INICIO!$Y$316:$Y$356</definedName>
    <definedName name="__EJE7" localSheetId="52">[3]INICIO!$Y$316:$Y$356</definedName>
    <definedName name="__EJE7" localSheetId="48">[3]INICIO!$Y$316:$Y$356</definedName>
    <definedName name="__EJE7" localSheetId="51">[3]INICIO!$Y$316:$Y$356</definedName>
    <definedName name="__EJE7" localSheetId="49">[3]INICIO!$Y$316:$Y$356</definedName>
    <definedName name="__EJE7" localSheetId="53">[3]INICIO!$Y$316:$Y$356</definedName>
    <definedName name="__EJE7" localSheetId="50">[3]INICIO!$Y$316:$Y$356</definedName>
    <definedName name="__EJE7" localSheetId="47">[3]INICIO!$Y$316:$Y$356</definedName>
    <definedName name="__EJE7" localSheetId="38">[5]INICIO!$Y$316:$Y$356</definedName>
    <definedName name="__EJE7" localSheetId="54">[6]INICIO!$Y$316:$Y$356</definedName>
    <definedName name="__EJE7" localSheetId="36">[3]INICIO!$Y$316:$Y$356</definedName>
    <definedName name="__EJE7">[6]INICIO!$Y$316:$Y$356</definedName>
    <definedName name="_EAP3">#REF!</definedName>
    <definedName name="_EAP4">#REF!</definedName>
    <definedName name="_EJE1" localSheetId="37">[3]INICIO!$Y$166:$Y$186</definedName>
    <definedName name="_EJE1" localSheetId="56">[7]INICIO!$Y$166:$Y$186</definedName>
    <definedName name="_EJE1" localSheetId="0">[3]INICIO!$Y$166:$Y$186</definedName>
    <definedName name="_EJE1" localSheetId="2">[5]INICIO!$Y$166:$Y$186</definedName>
    <definedName name="_EJE1" localSheetId="43">[3]INICIO!$Y$166:$Y$186</definedName>
    <definedName name="_EJE1" localSheetId="44">[3]INICIO!$Y$166:$Y$186</definedName>
    <definedName name="_EJE1" localSheetId="45">[3]INICIO!$Y$166:$Y$186</definedName>
    <definedName name="_EJE1" localSheetId="46">[3]INICIO!$Y$166:$Y$186</definedName>
    <definedName name="_EJE1" localSheetId="60">[5]INICIO!$Y$166:$Y$186</definedName>
    <definedName name="_EJE1" localSheetId="59">[5]INICIO!$Y$166:$Y$186</definedName>
    <definedName name="_EJE1" localSheetId="52">[8]INICIO!$Y$166:$Y$186</definedName>
    <definedName name="_EJE1" localSheetId="48">[8]INICIO!$Y$166:$Y$186</definedName>
    <definedName name="_EJE1" localSheetId="51">[8]INICIO!$Y$166:$Y$186</definedName>
    <definedName name="_EJE1" localSheetId="49">[8]INICIO!$Y$166:$Y$186</definedName>
    <definedName name="_EJE1" localSheetId="53">[8]INICIO!$Y$166:$Y$186</definedName>
    <definedName name="_EJE1" localSheetId="50">[8]INICIO!$Y$166:$Y$186</definedName>
    <definedName name="_EJE1" localSheetId="47">[8]INICIO!$Y$166:$Y$186</definedName>
    <definedName name="_EJE1" localSheetId="38">[5]INICIO!$Y$166:$Y$186</definedName>
    <definedName name="_EJE1" localSheetId="54">[6]INICIO!$Y$166:$Y$186</definedName>
    <definedName name="_EJE1" localSheetId="55">[7]INICIO!$Y$166:$Y$186</definedName>
    <definedName name="_EJE1" localSheetId="36">[3]INICIO!$Y$166:$Y$186</definedName>
    <definedName name="_EJE1">[6]INICIO!$Y$166:$Y$186</definedName>
    <definedName name="_EJE2" localSheetId="37">[3]INICIO!$Y$188:$Y$229</definedName>
    <definedName name="_EJE2" localSheetId="56">[7]INICIO!$Y$188:$Y$229</definedName>
    <definedName name="_EJE2" localSheetId="0">[3]INICIO!$Y$188:$Y$229</definedName>
    <definedName name="_EJE2" localSheetId="2">[5]INICIO!$Y$188:$Y$229</definedName>
    <definedName name="_EJE2" localSheetId="43">[3]INICIO!$Y$188:$Y$229</definedName>
    <definedName name="_EJE2" localSheetId="44">[3]INICIO!$Y$188:$Y$229</definedName>
    <definedName name="_EJE2" localSheetId="45">[3]INICIO!$Y$188:$Y$229</definedName>
    <definedName name="_EJE2" localSheetId="46">[3]INICIO!$Y$188:$Y$229</definedName>
    <definedName name="_EJE2" localSheetId="60">[5]INICIO!$Y$188:$Y$229</definedName>
    <definedName name="_EJE2" localSheetId="59">[5]INICIO!$Y$188:$Y$229</definedName>
    <definedName name="_EJE2" localSheetId="52">[8]INICIO!$Y$188:$Y$229</definedName>
    <definedName name="_EJE2" localSheetId="48">[8]INICIO!$Y$188:$Y$229</definedName>
    <definedName name="_EJE2" localSheetId="51">[8]INICIO!$Y$188:$Y$229</definedName>
    <definedName name="_EJE2" localSheetId="49">[8]INICIO!$Y$188:$Y$229</definedName>
    <definedName name="_EJE2" localSheetId="53">[8]INICIO!$Y$188:$Y$229</definedName>
    <definedName name="_EJE2" localSheetId="50">[8]INICIO!$Y$188:$Y$229</definedName>
    <definedName name="_EJE2" localSheetId="47">[8]INICIO!$Y$188:$Y$229</definedName>
    <definedName name="_EJE2" localSheetId="38">[5]INICIO!$Y$188:$Y$229</definedName>
    <definedName name="_EJE2" localSheetId="54">[6]INICIO!$Y$188:$Y$229</definedName>
    <definedName name="_EJE2" localSheetId="55">[7]INICIO!$Y$188:$Y$229</definedName>
    <definedName name="_EJE2" localSheetId="36">[3]INICIO!$Y$188:$Y$229</definedName>
    <definedName name="_EJE2">[6]INICIO!$Y$188:$Y$229</definedName>
    <definedName name="_EJE3" localSheetId="37">[3]INICIO!$Y$231:$Y$247</definedName>
    <definedName name="_EJE3" localSheetId="56">[7]INICIO!$Y$231:$Y$247</definedName>
    <definedName name="_EJE3" localSheetId="0">[3]INICIO!$Y$231:$Y$247</definedName>
    <definedName name="_EJE3" localSheetId="2">[5]INICIO!$Y$231:$Y$247</definedName>
    <definedName name="_EJE3" localSheetId="43">[3]INICIO!$Y$231:$Y$247</definedName>
    <definedName name="_EJE3" localSheetId="44">[3]INICIO!$Y$231:$Y$247</definedName>
    <definedName name="_EJE3" localSheetId="45">[3]INICIO!$Y$231:$Y$247</definedName>
    <definedName name="_EJE3" localSheetId="46">[3]INICIO!$Y$231:$Y$247</definedName>
    <definedName name="_EJE3" localSheetId="60">[5]INICIO!$Y$231:$Y$247</definedName>
    <definedName name="_EJE3" localSheetId="59">[5]INICIO!$Y$231:$Y$247</definedName>
    <definedName name="_EJE3" localSheetId="52">[8]INICIO!$Y$231:$Y$247</definedName>
    <definedName name="_EJE3" localSheetId="48">[8]INICIO!$Y$231:$Y$247</definedName>
    <definedName name="_EJE3" localSheetId="51">[8]INICIO!$Y$231:$Y$247</definedName>
    <definedName name="_EJE3" localSheetId="49">[8]INICIO!$Y$231:$Y$247</definedName>
    <definedName name="_EJE3" localSheetId="53">[8]INICIO!$Y$231:$Y$247</definedName>
    <definedName name="_EJE3" localSheetId="50">[8]INICIO!$Y$231:$Y$247</definedName>
    <definedName name="_EJE3" localSheetId="47">[8]INICIO!$Y$231:$Y$247</definedName>
    <definedName name="_EJE3" localSheetId="38">[5]INICIO!$Y$231:$Y$247</definedName>
    <definedName name="_EJE3" localSheetId="54">[6]INICIO!$Y$231:$Y$247</definedName>
    <definedName name="_EJE3" localSheetId="55">[7]INICIO!$Y$231:$Y$247</definedName>
    <definedName name="_EJE3" localSheetId="36">[3]INICIO!$Y$231:$Y$247</definedName>
    <definedName name="_EJE3">[6]INICIO!$Y$231:$Y$247</definedName>
    <definedName name="_EJE4" localSheetId="37">[3]INICIO!$Y$249:$Y$272</definedName>
    <definedName name="_EJE4" localSheetId="56">[7]INICIO!$Y$249:$Y$272</definedName>
    <definedName name="_EJE4" localSheetId="0">[3]INICIO!$Y$249:$Y$272</definedName>
    <definedName name="_EJE4" localSheetId="2">[5]INICIO!$Y$249:$Y$272</definedName>
    <definedName name="_EJE4" localSheetId="43">[3]INICIO!$Y$249:$Y$272</definedName>
    <definedName name="_EJE4" localSheetId="44">[3]INICIO!$Y$249:$Y$272</definedName>
    <definedName name="_EJE4" localSheetId="45">[3]INICIO!$Y$249:$Y$272</definedName>
    <definedName name="_EJE4" localSheetId="46">[3]INICIO!$Y$249:$Y$272</definedName>
    <definedName name="_EJE4" localSheetId="60">[5]INICIO!$Y$249:$Y$272</definedName>
    <definedName name="_EJE4" localSheetId="59">[5]INICIO!$Y$249:$Y$272</definedName>
    <definedName name="_EJE4" localSheetId="52">[8]INICIO!$Y$249:$Y$272</definedName>
    <definedName name="_EJE4" localSheetId="48">[8]INICIO!$Y$249:$Y$272</definedName>
    <definedName name="_EJE4" localSheetId="51">[8]INICIO!$Y$249:$Y$272</definedName>
    <definedName name="_EJE4" localSheetId="49">[8]INICIO!$Y$249:$Y$272</definedName>
    <definedName name="_EJE4" localSheetId="53">[8]INICIO!$Y$249:$Y$272</definedName>
    <definedName name="_EJE4" localSheetId="50">[8]INICIO!$Y$249:$Y$272</definedName>
    <definedName name="_EJE4" localSheetId="47">[8]INICIO!$Y$249:$Y$272</definedName>
    <definedName name="_EJE4" localSheetId="38">[5]INICIO!$Y$249:$Y$272</definedName>
    <definedName name="_EJE4" localSheetId="54">[6]INICIO!$Y$249:$Y$272</definedName>
    <definedName name="_EJE4" localSheetId="55">[7]INICIO!$Y$249:$Y$272</definedName>
    <definedName name="_EJE4" localSheetId="36">[3]INICIO!$Y$249:$Y$272</definedName>
    <definedName name="_EJE4">[6]INICIO!$Y$249:$Y$272</definedName>
    <definedName name="_EJE5" localSheetId="37">[3]INICIO!$Y$274:$Y$287</definedName>
    <definedName name="_EJE5" localSheetId="56">[7]INICIO!$Y$274:$Y$287</definedName>
    <definedName name="_EJE5" localSheetId="0">[3]INICIO!$Y$274:$Y$287</definedName>
    <definedName name="_EJE5" localSheetId="2">[5]INICIO!$Y$274:$Y$287</definedName>
    <definedName name="_EJE5" localSheetId="43">[3]INICIO!$Y$274:$Y$287</definedName>
    <definedName name="_EJE5" localSheetId="44">[3]INICIO!$Y$274:$Y$287</definedName>
    <definedName name="_EJE5" localSheetId="45">[3]INICIO!$Y$274:$Y$287</definedName>
    <definedName name="_EJE5" localSheetId="46">[3]INICIO!$Y$274:$Y$287</definedName>
    <definedName name="_EJE5" localSheetId="60">[5]INICIO!$Y$274:$Y$287</definedName>
    <definedName name="_EJE5" localSheetId="59">[5]INICIO!$Y$274:$Y$287</definedName>
    <definedName name="_EJE5" localSheetId="52">[8]INICIO!$Y$274:$Y$287</definedName>
    <definedName name="_EJE5" localSheetId="48">[8]INICIO!$Y$274:$Y$287</definedName>
    <definedName name="_EJE5" localSheetId="51">[8]INICIO!$Y$274:$Y$287</definedName>
    <definedName name="_EJE5" localSheetId="49">[8]INICIO!$Y$274:$Y$287</definedName>
    <definedName name="_EJE5" localSheetId="53">[8]INICIO!$Y$274:$Y$287</definedName>
    <definedName name="_EJE5" localSheetId="50">[8]INICIO!$Y$274:$Y$287</definedName>
    <definedName name="_EJE5" localSheetId="47">[8]INICIO!$Y$274:$Y$287</definedName>
    <definedName name="_EJE5" localSheetId="38">[5]INICIO!$Y$274:$Y$287</definedName>
    <definedName name="_EJE5" localSheetId="54">[6]INICIO!$Y$274:$Y$287</definedName>
    <definedName name="_EJE5" localSheetId="55">[7]INICIO!$Y$274:$Y$287</definedName>
    <definedName name="_EJE5" localSheetId="36">[3]INICIO!$Y$274:$Y$287</definedName>
    <definedName name="_EJE5">[6]INICIO!$Y$274:$Y$287</definedName>
    <definedName name="_EJE6" localSheetId="37">[3]INICIO!$Y$289:$Y$314</definedName>
    <definedName name="_EJE6" localSheetId="56">[7]INICIO!$Y$289:$Y$314</definedName>
    <definedName name="_EJE6" localSheetId="0">[3]INICIO!$Y$289:$Y$314</definedName>
    <definedName name="_EJE6" localSheetId="2">[5]INICIO!$Y$289:$Y$314</definedName>
    <definedName name="_EJE6" localSheetId="43">[3]INICIO!$Y$289:$Y$314</definedName>
    <definedName name="_EJE6" localSheetId="44">[3]INICIO!$Y$289:$Y$314</definedName>
    <definedName name="_EJE6" localSheetId="45">[3]INICIO!$Y$289:$Y$314</definedName>
    <definedName name="_EJE6" localSheetId="46">[3]INICIO!$Y$289:$Y$314</definedName>
    <definedName name="_EJE6" localSheetId="60">[5]INICIO!$Y$289:$Y$314</definedName>
    <definedName name="_EJE6" localSheetId="59">[5]INICIO!$Y$289:$Y$314</definedName>
    <definedName name="_EJE6" localSheetId="52">[8]INICIO!$Y$289:$Y$314</definedName>
    <definedName name="_EJE6" localSheetId="48">[8]INICIO!$Y$289:$Y$314</definedName>
    <definedName name="_EJE6" localSheetId="51">[8]INICIO!$Y$289:$Y$314</definedName>
    <definedName name="_EJE6" localSheetId="49">[8]INICIO!$Y$289:$Y$314</definedName>
    <definedName name="_EJE6" localSheetId="53">[8]INICIO!$Y$289:$Y$314</definedName>
    <definedName name="_EJE6" localSheetId="50">[8]INICIO!$Y$289:$Y$314</definedName>
    <definedName name="_EJE6" localSheetId="47">[8]INICIO!$Y$289:$Y$314</definedName>
    <definedName name="_EJE6" localSheetId="38">[5]INICIO!$Y$289:$Y$314</definedName>
    <definedName name="_EJE6" localSheetId="54">[6]INICIO!$Y$289:$Y$314</definedName>
    <definedName name="_EJE6" localSheetId="55">[7]INICIO!$Y$289:$Y$314</definedName>
    <definedName name="_EJE6" localSheetId="36">[3]INICIO!$Y$289:$Y$314</definedName>
    <definedName name="_EJE6">[6]INICIO!$Y$289:$Y$314</definedName>
    <definedName name="_EJE7" localSheetId="37">[3]INICIO!$Y$316:$Y$356</definedName>
    <definedName name="_EJE7" localSheetId="56">[7]INICIO!$Y$316:$Y$356</definedName>
    <definedName name="_EJE7" localSheetId="0">[3]INICIO!$Y$316:$Y$356</definedName>
    <definedName name="_EJE7" localSheetId="2">[5]INICIO!$Y$316:$Y$356</definedName>
    <definedName name="_EJE7" localSheetId="43">[3]INICIO!$Y$316:$Y$356</definedName>
    <definedName name="_EJE7" localSheetId="44">[3]INICIO!$Y$316:$Y$356</definedName>
    <definedName name="_EJE7" localSheetId="45">[3]INICIO!$Y$316:$Y$356</definedName>
    <definedName name="_EJE7" localSheetId="46">[3]INICIO!$Y$316:$Y$356</definedName>
    <definedName name="_EJE7" localSheetId="60">[5]INICIO!$Y$316:$Y$356</definedName>
    <definedName name="_EJE7" localSheetId="59">[5]INICIO!$Y$316:$Y$356</definedName>
    <definedName name="_EJE7" localSheetId="52">[8]INICIO!$Y$316:$Y$356</definedName>
    <definedName name="_EJE7" localSheetId="48">[8]INICIO!$Y$316:$Y$356</definedName>
    <definedName name="_EJE7" localSheetId="51">[8]INICIO!$Y$316:$Y$356</definedName>
    <definedName name="_EJE7" localSheetId="49">[8]INICIO!$Y$316:$Y$356</definedName>
    <definedName name="_EJE7" localSheetId="53">[8]INICIO!$Y$316:$Y$356</definedName>
    <definedName name="_EJE7" localSheetId="50">[8]INICIO!$Y$316:$Y$356</definedName>
    <definedName name="_EJE7" localSheetId="47">[8]INICIO!$Y$316:$Y$356</definedName>
    <definedName name="_EJE7" localSheetId="38">[5]INICIO!$Y$316:$Y$356</definedName>
    <definedName name="_EJE7" localSheetId="54">[6]INICIO!$Y$316:$Y$356</definedName>
    <definedName name="_EJE7" localSheetId="55">[7]INICIO!$Y$316:$Y$356</definedName>
    <definedName name="_EJE7" localSheetId="36">[3]INICIO!$Y$316:$Y$356</definedName>
    <definedName name="_EJE7">[6]INICIO!$Y$316:$Y$356</definedName>
    <definedName name="_xlnm._FilterDatabase" localSheetId="58" hidden="1">FAIS!$A$8:$B$35</definedName>
    <definedName name="A" localSheetId="37">#REF!</definedName>
    <definedName name="A" localSheetId="56">#REF!</definedName>
    <definedName name="A" localSheetId="2">#REF!</definedName>
    <definedName name="A" localSheetId="1">#REF!</definedName>
    <definedName name="A" localSheetId="58">#REF!</definedName>
    <definedName name="A" localSheetId="57">#REF!</definedName>
    <definedName name="A" localSheetId="59">#REF!</definedName>
    <definedName name="A" localSheetId="52">#REF!</definedName>
    <definedName name="A" localSheetId="48">#REF!</definedName>
    <definedName name="A" localSheetId="51">#REF!</definedName>
    <definedName name="A" localSheetId="49">#REF!</definedName>
    <definedName name="A" localSheetId="53">#REF!</definedName>
    <definedName name="A" localSheetId="50">#REF!</definedName>
    <definedName name="A" localSheetId="47">#REF!</definedName>
    <definedName name="A" localSheetId="39">#REF!</definedName>
    <definedName name="A" localSheetId="55">#REF!</definedName>
    <definedName name="A" localSheetId="36">#REF!</definedName>
    <definedName name="A">#REF!</definedName>
    <definedName name="adys_tipo" localSheetId="37">[3]INICIO!$AR$24:$AR$27</definedName>
    <definedName name="adys_tipo" localSheetId="56">[7]INICIO!$AR$24:$AR$27</definedName>
    <definedName name="adys_tipo" localSheetId="0">[3]INICIO!$AR$24:$AR$27</definedName>
    <definedName name="adys_tipo" localSheetId="2">[5]INICIO!$AR$24:$AR$27</definedName>
    <definedName name="adys_tipo" localSheetId="43">[3]INICIO!$AR$24:$AR$27</definedName>
    <definedName name="adys_tipo" localSheetId="44">[3]INICIO!$AR$24:$AR$27</definedName>
    <definedName name="adys_tipo" localSheetId="45">[3]INICIO!$AR$24:$AR$27</definedName>
    <definedName name="adys_tipo" localSheetId="46">[3]INICIO!$AR$24:$AR$27</definedName>
    <definedName name="adys_tipo" localSheetId="60">[5]INICIO!$AR$24:$AR$27</definedName>
    <definedName name="adys_tipo" localSheetId="59">[5]INICIO!$AR$24:$AR$27</definedName>
    <definedName name="adys_tipo" localSheetId="52">[8]INICIO!$AR$24:$AR$27</definedName>
    <definedName name="adys_tipo" localSheetId="48">[8]INICIO!$AR$24:$AR$27</definedName>
    <definedName name="adys_tipo" localSheetId="51">[8]INICIO!$AR$24:$AR$27</definedName>
    <definedName name="adys_tipo" localSheetId="49">[8]INICIO!$AR$24:$AR$27</definedName>
    <definedName name="adys_tipo" localSheetId="53">[8]INICIO!$AR$24:$AR$27</definedName>
    <definedName name="adys_tipo" localSheetId="50">[8]INICIO!$AR$24:$AR$27</definedName>
    <definedName name="adys_tipo" localSheetId="47">[8]INICIO!$AR$24:$AR$27</definedName>
    <definedName name="adys_tipo" localSheetId="38">[5]INICIO!$AR$24:$AR$27</definedName>
    <definedName name="adys_tipo" localSheetId="54">[6]INICIO!$AR$24:$AR$27</definedName>
    <definedName name="adys_tipo" localSheetId="55">[7]INICIO!$AR$24:$AR$27</definedName>
    <definedName name="adys_tipo" localSheetId="36">[3]INICIO!$AR$24:$AR$27</definedName>
    <definedName name="adys_tipo">[6]INICIO!$AR$24:$AR$27</definedName>
    <definedName name="AI" localSheetId="37">[3]INICIO!$AU$5:$AW$543</definedName>
    <definedName name="AI" localSheetId="56">[7]INICIO!$AU$5:$AW$543</definedName>
    <definedName name="AI" localSheetId="0">[3]INICIO!$AU$5:$AW$543</definedName>
    <definedName name="AI" localSheetId="2">[5]INICIO!$AU$5:$AW$543</definedName>
    <definedName name="AI" localSheetId="43">[3]INICIO!$AU$5:$AW$543</definedName>
    <definedName name="AI" localSheetId="44">[3]INICIO!$AU$5:$AW$543</definedName>
    <definedName name="AI" localSheetId="45">[3]INICIO!$AU$5:$AW$543</definedName>
    <definedName name="AI" localSheetId="46">[3]INICIO!$AU$5:$AW$543</definedName>
    <definedName name="AI" localSheetId="60">[5]INICIO!$AU$5:$AW$543</definedName>
    <definedName name="AI" localSheetId="59">[5]INICIO!$AU$5:$AW$543</definedName>
    <definedName name="AI" localSheetId="52">[8]INICIO!$AU$5:$AW$543</definedName>
    <definedName name="AI" localSheetId="48">[8]INICIO!$AU$5:$AW$543</definedName>
    <definedName name="AI" localSheetId="51">[8]INICIO!$AU$5:$AW$543</definedName>
    <definedName name="AI" localSheetId="49">[8]INICIO!$AU$5:$AW$543</definedName>
    <definedName name="AI" localSheetId="53">[8]INICIO!$AU$5:$AW$543</definedName>
    <definedName name="AI" localSheetId="50">[8]INICIO!$AU$5:$AW$543</definedName>
    <definedName name="AI" localSheetId="47">[8]INICIO!$AU$5:$AW$543</definedName>
    <definedName name="AI" localSheetId="38">[5]INICIO!$AU$5:$AW$543</definedName>
    <definedName name="AI" localSheetId="54">[6]INICIO!$AU$5:$AW$543</definedName>
    <definedName name="AI" localSheetId="55">[7]INICIO!$AU$5:$AW$543</definedName>
    <definedName name="AI" localSheetId="36">[3]INICIO!$AU$5:$AW$543</definedName>
    <definedName name="AI">[6]INICIO!$AU$5:$AW$543</definedName>
    <definedName name="_xlnm.Print_Area" localSheetId="21">APP!$A$1:$T$81</definedName>
    <definedName name="_xlnm.Print_Area" localSheetId="26">'AR 320 321 322'!$A$1:$Q$43</definedName>
    <definedName name="_xlnm.Print_Area" localSheetId="27">'AR 323 325 394'!$A$1:$Q$36</definedName>
    <definedName name="_xlnm.Print_Area" localSheetId="30">'AR 355 397'!$A$1:$Q$37</definedName>
    <definedName name="_xlnm.Print_Area" localSheetId="28">'AR 381 393 329'!$A$1:$Q$39</definedName>
    <definedName name="_xlnm.Print_Area" localSheetId="29">'AR 391 392 396'!$A$1:$Q$40</definedName>
    <definedName name="_xlnm.Print_Area" localSheetId="56">ASM!$A$1:$B$36</definedName>
    <definedName name="_xlnm.Print_Area" localSheetId="2">'EAI-RAA'!$A$1:$P$39</definedName>
    <definedName name="_xlnm.Print_Area" localSheetId="4">'EAI-RCR'!$A$1:$R$42</definedName>
    <definedName name="_xlnm.Print_Area" localSheetId="5">'EAI-RFE 15O190'!$A$1:$V$51</definedName>
    <definedName name="_xlnm.Print_Area" localSheetId="6">'EAI-RFE 15O192'!$A$1:$V$51</definedName>
    <definedName name="_xlnm.Print_Area" localSheetId="7">'EAI-RFE 15OA90'!$A$1:$V$50</definedName>
    <definedName name="_xlnm.Print_Area" localSheetId="8">'EAI-RFE 15OD93'!$A$1:$V$50</definedName>
    <definedName name="_xlnm.Print_Area" localSheetId="9">'EAI-RFE 25F190'!$A$1:$V$50</definedName>
    <definedName name="_xlnm.Print_Area" localSheetId="10">'EAI-RFE 25F192'!$A$1:$V$50</definedName>
    <definedName name="_xlnm.Print_Area" localSheetId="11">'EAI-RFE 25F193'!$A$1:$V$50</definedName>
    <definedName name="_xlnm.Print_Area" localSheetId="12">'EAI-RFE 25FD93'!$A$1:$V$49</definedName>
    <definedName name="_xlnm.Print_Area" localSheetId="3">'EAI-RFI'!$A$1:$P$65</definedName>
    <definedName name="_xlnm.Print_Area" localSheetId="1">ECG!$A$1:$J$43</definedName>
    <definedName name="_xlnm.Print_Area" localSheetId="43">'EP-03'!$A$2:$N$34</definedName>
    <definedName name="_xlnm.Print_Area" localSheetId="13">'EVARF-15O190'!$A$1:$Q$45</definedName>
    <definedName name="_xlnm.Print_Area" localSheetId="14">'EVARF-15O192'!$A$1:$Q$46</definedName>
    <definedName name="_xlnm.Print_Area" localSheetId="15">'EVARF-15OA90'!$A$1:$Q$33</definedName>
    <definedName name="_xlnm.Print_Area" localSheetId="16">'EVARF-15OD93'!$A$1:$Q$31</definedName>
    <definedName name="_xlnm.Print_Area" localSheetId="17">'EVARF-25F190'!$A$1:$Q$29</definedName>
    <definedName name="_xlnm.Print_Area" localSheetId="18">'EVARF-25F192'!$A$1:$Q$39</definedName>
    <definedName name="_xlnm.Print_Area" localSheetId="19">'EVARF-25F193'!$A$1:$Q$46</definedName>
    <definedName name="_xlnm.Print_Area" localSheetId="20">'EVARF-25FD93'!$A$1:$Q$37</definedName>
    <definedName name="_xlnm.Print_Area" localSheetId="58">FAIS!$A$1:$G$38</definedName>
    <definedName name="_xlnm.Print_Area" localSheetId="57">Federalizado!$A$1:$E$22</definedName>
    <definedName name="_xlnm.Print_Area" localSheetId="60">'Formato 3'!$A$1:$BC$69</definedName>
    <definedName name="_xlnm.Print_Area" localSheetId="59">'Formato 6d '!$B$1:$I$54</definedName>
    <definedName name="_xlnm.Print_Area" localSheetId="52">'IAPP  - AMBU'!$B$1:$N$25</definedName>
    <definedName name="_xlnm.Print_Area" localSheetId="51">'IAPP - CACU CAMA'!$A$1:$M$26</definedName>
    <definedName name="_xlnm.Print_Area" localSheetId="53">'IAPP - HOSP'!$A$1:$M$21</definedName>
    <definedName name="_xlnm.Print_Area" localSheetId="47">'IAPP - URGEN'!$A$1:$M$30</definedName>
    <definedName name="_xlnm.Print_Area" localSheetId="38">PPA!$A$1:$H$41</definedName>
    <definedName name="_xlnm.Print_Area" localSheetId="54">PPI!$A$1:$G$38</definedName>
    <definedName name="_xlnm.Print_Area" localSheetId="55">RED!$A$1:$C$77</definedName>
    <definedName name="CAPIT" localSheetId="37">#REF!</definedName>
    <definedName name="CAPIT" localSheetId="41">#REF!</definedName>
    <definedName name="CAPIT" localSheetId="42">#REF!</definedName>
    <definedName name="CAPIT" localSheetId="22">#REF!</definedName>
    <definedName name="CAPIT" localSheetId="31">#REF!</definedName>
    <definedName name="CAPIT" localSheetId="26">#REF!</definedName>
    <definedName name="CAPIT" localSheetId="27">#REF!</definedName>
    <definedName name="CAPIT" localSheetId="23">#REF!</definedName>
    <definedName name="CAPIT" localSheetId="25">#REF!</definedName>
    <definedName name="CAPIT" localSheetId="30">#REF!</definedName>
    <definedName name="CAPIT" localSheetId="24">#REF!</definedName>
    <definedName name="CAPIT" localSheetId="28">#REF!</definedName>
    <definedName name="CAPIT" localSheetId="34">#REF!</definedName>
    <definedName name="CAPIT" localSheetId="33">#REF!</definedName>
    <definedName name="CAPIT" localSheetId="29">#REF!</definedName>
    <definedName name="CAPIT" localSheetId="35">#REF!</definedName>
    <definedName name="CAPIT" localSheetId="56">#REF!</definedName>
    <definedName name="CAPIT" localSheetId="2">#REF!</definedName>
    <definedName name="CAPIT" localSheetId="4">#REF!</definedName>
    <definedName name="CAPIT" localSheetId="5">#REF!</definedName>
    <definedName name="CAPIT" localSheetId="6">#REF!</definedName>
    <definedName name="CAPIT" localSheetId="7">#REF!</definedName>
    <definedName name="CAPIT" localSheetId="8">#REF!</definedName>
    <definedName name="CAPIT" localSheetId="9">#REF!</definedName>
    <definedName name="CAPIT" localSheetId="10">#REF!</definedName>
    <definedName name="CAPIT" localSheetId="11">#REF!</definedName>
    <definedName name="CAPIT" localSheetId="12">#REF!</definedName>
    <definedName name="CAPIT" localSheetId="3">#REF!</definedName>
    <definedName name="CAPIT" localSheetId="1">#REF!</definedName>
    <definedName name="CAPIT" localSheetId="43">#REF!</definedName>
    <definedName name="CAPIT" localSheetId="44">#REF!</definedName>
    <definedName name="CAPIT" localSheetId="45">#REF!</definedName>
    <definedName name="CAPIT" localSheetId="13">#REF!</definedName>
    <definedName name="CAPIT" localSheetId="14">#REF!</definedName>
    <definedName name="CAPIT" localSheetId="15">#REF!</definedName>
    <definedName name="CAPIT" localSheetId="16">#REF!</definedName>
    <definedName name="CAPIT" localSheetId="17">#REF!</definedName>
    <definedName name="CAPIT" localSheetId="18">#REF!</definedName>
    <definedName name="CAPIT" localSheetId="19">#REF!</definedName>
    <definedName name="CAPIT" localSheetId="20">#REF!</definedName>
    <definedName name="CAPIT" localSheetId="58">#REF!</definedName>
    <definedName name="CAPIT" localSheetId="57">#REF!</definedName>
    <definedName name="CAPIT" localSheetId="60">#REF!</definedName>
    <definedName name="CAPIT" localSheetId="59">#REF!</definedName>
    <definedName name="CAPIT" localSheetId="52">#REF!</definedName>
    <definedName name="CAPIT" localSheetId="48">#REF!</definedName>
    <definedName name="CAPIT" localSheetId="51">#REF!</definedName>
    <definedName name="CAPIT" localSheetId="49">#REF!</definedName>
    <definedName name="CAPIT" localSheetId="53">#REF!</definedName>
    <definedName name="CAPIT" localSheetId="50">#REF!</definedName>
    <definedName name="CAPIT" localSheetId="47">#REF!</definedName>
    <definedName name="CAPIT" localSheetId="38">#REF!</definedName>
    <definedName name="CAPIT" localSheetId="54">#REF!</definedName>
    <definedName name="CAPIT" localSheetId="39">#REF!</definedName>
    <definedName name="CAPIT" localSheetId="40">#REF!</definedName>
    <definedName name="CAPIT" localSheetId="55">#REF!</definedName>
    <definedName name="CAPIT" localSheetId="36">#REF!</definedName>
    <definedName name="CAPIT">#REF!</definedName>
    <definedName name="CENPAR" localSheetId="37">#REF!</definedName>
    <definedName name="CENPAR" localSheetId="41">#REF!</definedName>
    <definedName name="CENPAR" localSheetId="42">#REF!</definedName>
    <definedName name="CENPAR" localSheetId="22">#REF!</definedName>
    <definedName name="CENPAR" localSheetId="31">#REF!</definedName>
    <definedName name="CENPAR" localSheetId="26">#REF!</definedName>
    <definedName name="CENPAR" localSheetId="27">#REF!</definedName>
    <definedName name="CENPAR" localSheetId="23">#REF!</definedName>
    <definedName name="CENPAR" localSheetId="25">#REF!</definedName>
    <definedName name="CENPAR" localSheetId="30">#REF!</definedName>
    <definedName name="CENPAR" localSheetId="24">#REF!</definedName>
    <definedName name="CENPAR" localSheetId="28">#REF!</definedName>
    <definedName name="CENPAR" localSheetId="34">#REF!</definedName>
    <definedName name="CENPAR" localSheetId="33">#REF!</definedName>
    <definedName name="CENPAR" localSheetId="29">#REF!</definedName>
    <definedName name="CENPAR" localSheetId="35">#REF!</definedName>
    <definedName name="CENPAR" localSheetId="56">#REF!</definedName>
    <definedName name="CENPAR" localSheetId="2">#REF!</definedName>
    <definedName name="CENPAR" localSheetId="4">#REF!</definedName>
    <definedName name="CENPAR" localSheetId="5">#REF!</definedName>
    <definedName name="CENPAR" localSheetId="6">#REF!</definedName>
    <definedName name="CENPAR" localSheetId="7">#REF!</definedName>
    <definedName name="CENPAR" localSheetId="8">#REF!</definedName>
    <definedName name="CENPAR" localSheetId="9">#REF!</definedName>
    <definedName name="CENPAR" localSheetId="10">#REF!</definedName>
    <definedName name="CENPAR" localSheetId="11">#REF!</definedName>
    <definedName name="CENPAR" localSheetId="12">#REF!</definedName>
    <definedName name="CENPAR" localSheetId="3">#REF!</definedName>
    <definedName name="CENPAR" localSheetId="1">#REF!</definedName>
    <definedName name="CENPAR" localSheetId="43">#REF!</definedName>
    <definedName name="CENPAR" localSheetId="44">#REF!</definedName>
    <definedName name="CENPAR" localSheetId="45">#REF!</definedName>
    <definedName name="CENPAR" localSheetId="13">#REF!</definedName>
    <definedName name="CENPAR" localSheetId="14">#REF!</definedName>
    <definedName name="CENPAR" localSheetId="15">#REF!</definedName>
    <definedName name="CENPAR" localSheetId="16">#REF!</definedName>
    <definedName name="CENPAR" localSheetId="17">#REF!</definedName>
    <definedName name="CENPAR" localSheetId="18">#REF!</definedName>
    <definedName name="CENPAR" localSheetId="19">#REF!</definedName>
    <definedName name="CENPAR" localSheetId="20">#REF!</definedName>
    <definedName name="CENPAR" localSheetId="58">#REF!</definedName>
    <definedName name="CENPAR" localSheetId="57">#REF!</definedName>
    <definedName name="CENPAR" localSheetId="60">#REF!</definedName>
    <definedName name="CENPAR" localSheetId="59">#REF!</definedName>
    <definedName name="CENPAR" localSheetId="52">#REF!</definedName>
    <definedName name="CENPAR" localSheetId="48">#REF!</definedName>
    <definedName name="CENPAR" localSheetId="51">#REF!</definedName>
    <definedName name="CENPAR" localSheetId="49">#REF!</definedName>
    <definedName name="CENPAR" localSheetId="53">#REF!</definedName>
    <definedName name="CENPAR" localSheetId="50">#REF!</definedName>
    <definedName name="CENPAR" localSheetId="47">#REF!</definedName>
    <definedName name="CENPAR" localSheetId="38">#REF!</definedName>
    <definedName name="CENPAR" localSheetId="54">#REF!</definedName>
    <definedName name="CENPAR" localSheetId="39">#REF!</definedName>
    <definedName name="CENPAR" localSheetId="40">#REF!</definedName>
    <definedName name="CENPAR" localSheetId="55">#REF!</definedName>
    <definedName name="CENPAR" localSheetId="36">#REF!</definedName>
    <definedName name="CENPAR">#REF!</definedName>
    <definedName name="datos" localSheetId="37">OFFSET([9]datos!$A$1,0,0,COUNTA([9]datos!$A$1:$A$65536),23)</definedName>
    <definedName name="datos" localSheetId="41">OFFSET([3]datos!$A$1,0,0,COUNTA([3]datos!$A$1:$A$65536),23)</definedName>
    <definedName name="datos" localSheetId="42">OFFSET([3]datos!$A$1,0,0,COUNTA([3]datos!$A$1:$A$65536),23)</definedName>
    <definedName name="datos" localSheetId="56">OFFSET([10]datos!$A$1,0,0,COUNTA([10]datos!$A$1:$A$65536),23)</definedName>
    <definedName name="datos" localSheetId="0">OFFSET([9]datos!$A$1,0,0,COUNTA([9]datos!$A$1:$A$65536),23)</definedName>
    <definedName name="datos" localSheetId="2">OFFSET([11]datos!$A$1,0,0,COUNTA([11]datos!$A$1:$A$65536),23)</definedName>
    <definedName name="datos" localSheetId="43">OFFSET([9]datos!$A$1,0,0,COUNTA([9]datos!$A$1:$A$65536),23)</definedName>
    <definedName name="datos" localSheetId="44">OFFSET([9]datos!$A$1,0,0,COUNTA([9]datos!$A$1:$A$65536),23)</definedName>
    <definedName name="datos" localSheetId="45">OFFSET([9]datos!$A$1,0,0,COUNTA([9]datos!$A$1:$A$65536),23)</definedName>
    <definedName name="datos" localSheetId="46">OFFSET([9]datos!$A$1,0,0,COUNTA([9]datos!$A$1:$A$65536),23)</definedName>
    <definedName name="datos" localSheetId="60">OFFSET([11]datos!$A$1,0,0,COUNTA([11]datos!$A$1:$A$65536),23)</definedName>
    <definedName name="datos" localSheetId="59">OFFSET([11]datos!$A$1,0,0,COUNTA([11]datos!$A$1:$A$65536),23)</definedName>
    <definedName name="datos" localSheetId="52">OFFSET([12]datos!$A$1,0,0,COUNTA([12]datos!$A$1:$A$65536),23)</definedName>
    <definedName name="datos" localSheetId="48">OFFSET([12]datos!$A$1,0,0,COUNTA([12]datos!$A$1:$A$65536),23)</definedName>
    <definedName name="datos" localSheetId="51">OFFSET([12]datos!$A$1,0,0,COUNTA([12]datos!$A$1:$A$65536),23)</definedName>
    <definedName name="datos" localSheetId="49">OFFSET([12]datos!$A$1,0,0,COUNTA([12]datos!$A$1:$A$65536),23)</definedName>
    <definedName name="datos" localSheetId="53">OFFSET([12]datos!$A$1,0,0,COUNTA([12]datos!$A$1:$A$65536),23)</definedName>
    <definedName name="datos" localSheetId="50">OFFSET([12]datos!$A$1,0,0,COUNTA([12]datos!$A$1:$A$65536),23)</definedName>
    <definedName name="datos" localSheetId="47">OFFSET([12]datos!$A$1,0,0,COUNTA([12]datos!$A$1:$A$65536),23)</definedName>
    <definedName name="datos" localSheetId="38">OFFSET([11]datos!$A$1,0,0,COUNTA([11]datos!$A$1:$A$65536),23)</definedName>
    <definedName name="datos" localSheetId="54">OFFSET([13]datos!$A$1,0,0,COUNTA([13]datos!$A$1:$A$65536),23)</definedName>
    <definedName name="datos" localSheetId="55">OFFSET([10]datos!$A$1,0,0,COUNTA([10]datos!$A$1:$A$65536),23)</definedName>
    <definedName name="datos" localSheetId="36">OFFSET([9]datos!$A$1,0,0,COUNTA([9]datos!$A$1:$A$65536),23)</definedName>
    <definedName name="datos">OFFSET([13]datos!$A$1,0,0,COUNTA([13]datos!$A$1:$A$65536),23)</definedName>
    <definedName name="dc" localSheetId="37">#REF!</definedName>
    <definedName name="dc" localSheetId="41">#REF!</definedName>
    <definedName name="dc" localSheetId="42">#REF!</definedName>
    <definedName name="dc" localSheetId="22">#REF!</definedName>
    <definedName name="dc" localSheetId="31">#REF!</definedName>
    <definedName name="dc" localSheetId="26">#REF!</definedName>
    <definedName name="dc" localSheetId="27">#REF!</definedName>
    <definedName name="dc" localSheetId="23">#REF!</definedName>
    <definedName name="dc" localSheetId="25">#REF!</definedName>
    <definedName name="dc" localSheetId="30">#REF!</definedName>
    <definedName name="dc" localSheetId="24">#REF!</definedName>
    <definedName name="dc" localSheetId="28">#REF!</definedName>
    <definedName name="dc" localSheetId="34">#REF!</definedName>
    <definedName name="dc" localSheetId="33">#REF!</definedName>
    <definedName name="dc" localSheetId="29">#REF!</definedName>
    <definedName name="dc" localSheetId="35">#REF!</definedName>
    <definedName name="dc" localSheetId="56">#REF!</definedName>
    <definedName name="dc" localSheetId="2">#REF!</definedName>
    <definedName name="dc" localSheetId="4">#REF!</definedName>
    <definedName name="dc" localSheetId="5">#REF!</definedName>
    <definedName name="dc" localSheetId="6">#REF!</definedName>
    <definedName name="dc" localSheetId="7">#REF!</definedName>
    <definedName name="dc" localSheetId="8">#REF!</definedName>
    <definedName name="dc" localSheetId="9">#REF!</definedName>
    <definedName name="dc" localSheetId="10">#REF!</definedName>
    <definedName name="dc" localSheetId="11">#REF!</definedName>
    <definedName name="dc" localSheetId="12">#REF!</definedName>
    <definedName name="dc" localSheetId="3">#REF!</definedName>
    <definedName name="dc" localSheetId="1">#REF!</definedName>
    <definedName name="dc" localSheetId="13">#REF!</definedName>
    <definedName name="dc" localSheetId="14">#REF!</definedName>
    <definedName name="dc" localSheetId="15">#REF!</definedName>
    <definedName name="dc" localSheetId="16">#REF!</definedName>
    <definedName name="dc" localSheetId="17">#REF!</definedName>
    <definedName name="dc" localSheetId="18">#REF!</definedName>
    <definedName name="dc" localSheetId="19">#REF!</definedName>
    <definedName name="dc" localSheetId="20">#REF!</definedName>
    <definedName name="dc" localSheetId="58">#REF!</definedName>
    <definedName name="dc" localSheetId="57">#REF!</definedName>
    <definedName name="dc" localSheetId="60">#REF!</definedName>
    <definedName name="dc" localSheetId="59">#REF!</definedName>
    <definedName name="dc" localSheetId="52">#REF!</definedName>
    <definedName name="dc" localSheetId="48">#REF!</definedName>
    <definedName name="dc" localSheetId="51">#REF!</definedName>
    <definedName name="dc" localSheetId="49">#REF!</definedName>
    <definedName name="dc" localSheetId="53">#REF!</definedName>
    <definedName name="dc" localSheetId="50">#REF!</definedName>
    <definedName name="dc" localSheetId="47">#REF!</definedName>
    <definedName name="dc" localSheetId="38">#REF!</definedName>
    <definedName name="dc" localSheetId="54">#REF!</definedName>
    <definedName name="dc" localSheetId="39">#REF!</definedName>
    <definedName name="dc" localSheetId="40">#REF!</definedName>
    <definedName name="dc" localSheetId="55">#REF!</definedName>
    <definedName name="dc" localSheetId="36">#REF!</definedName>
    <definedName name="dc">#REF!</definedName>
    <definedName name="DEFAULT" localSheetId="37">[3]INICIO!$AA$10</definedName>
    <definedName name="DEFAULT" localSheetId="56">[7]INICIO!$AA$10</definedName>
    <definedName name="DEFAULT" localSheetId="0">[3]INICIO!$AA$10</definedName>
    <definedName name="DEFAULT" localSheetId="2">[5]INICIO!$AA$10</definedName>
    <definedName name="DEFAULT" localSheetId="43">[3]INICIO!$AA$10</definedName>
    <definedName name="DEFAULT" localSheetId="44">[3]INICIO!$AA$10</definedName>
    <definedName name="DEFAULT" localSheetId="45">[3]INICIO!$AA$10</definedName>
    <definedName name="DEFAULT" localSheetId="46">[3]INICIO!$AA$10</definedName>
    <definedName name="DEFAULT" localSheetId="60">[5]INICIO!$AA$10</definedName>
    <definedName name="DEFAULT" localSheetId="59">[5]INICIO!$AA$10</definedName>
    <definedName name="DEFAULT" localSheetId="52">[8]INICIO!$AA$10</definedName>
    <definedName name="DEFAULT" localSheetId="48">[8]INICIO!$AA$10</definedName>
    <definedName name="DEFAULT" localSheetId="51">[8]INICIO!$AA$10</definedName>
    <definedName name="DEFAULT" localSheetId="49">[8]INICIO!$AA$10</definedName>
    <definedName name="DEFAULT" localSheetId="53">[8]INICIO!$AA$10</definedName>
    <definedName name="DEFAULT" localSheetId="50">[8]INICIO!$AA$10</definedName>
    <definedName name="DEFAULT" localSheetId="47">[8]INICIO!$AA$10</definedName>
    <definedName name="DEFAULT" localSheetId="38">[5]INICIO!$AA$10</definedName>
    <definedName name="DEFAULT" localSheetId="54">[6]INICIO!$AA$10</definedName>
    <definedName name="DEFAULT" localSheetId="55">[7]INICIO!$AA$10</definedName>
    <definedName name="DEFAULT" localSheetId="36">[3]INICIO!$AA$10</definedName>
    <definedName name="DEFAULT">[6]INICIO!$AA$10</definedName>
    <definedName name="DEUDA" localSheetId="37">#REF!</definedName>
    <definedName name="DEUDA" localSheetId="41">#REF!</definedName>
    <definedName name="DEUDA" localSheetId="42">#REF!</definedName>
    <definedName name="DEUDA" localSheetId="22">#REF!</definedName>
    <definedName name="DEUDA" localSheetId="31">#REF!</definedName>
    <definedName name="DEUDA" localSheetId="26">#REF!</definedName>
    <definedName name="DEUDA" localSheetId="27">#REF!</definedName>
    <definedName name="DEUDA" localSheetId="23">#REF!</definedName>
    <definedName name="DEUDA" localSheetId="25">#REF!</definedName>
    <definedName name="DEUDA" localSheetId="30">#REF!</definedName>
    <definedName name="DEUDA" localSheetId="24">#REF!</definedName>
    <definedName name="DEUDA" localSheetId="28">#REF!</definedName>
    <definedName name="DEUDA" localSheetId="34">#REF!</definedName>
    <definedName name="DEUDA" localSheetId="33">#REF!</definedName>
    <definedName name="DEUDA" localSheetId="29">#REF!</definedName>
    <definedName name="DEUDA" localSheetId="35">#REF!</definedName>
    <definedName name="DEUDA" localSheetId="56">#REF!</definedName>
    <definedName name="DEUDA" localSheetId="2">#REF!</definedName>
    <definedName name="DEUDA" localSheetId="4">#REF!</definedName>
    <definedName name="DEUDA" localSheetId="5">#REF!</definedName>
    <definedName name="DEUDA" localSheetId="6">#REF!</definedName>
    <definedName name="DEUDA" localSheetId="7">#REF!</definedName>
    <definedName name="DEUDA" localSheetId="8">#REF!</definedName>
    <definedName name="DEUDA" localSheetId="9">#REF!</definedName>
    <definedName name="DEUDA" localSheetId="10">#REF!</definedName>
    <definedName name="DEUDA" localSheetId="11">#REF!</definedName>
    <definedName name="DEUDA" localSheetId="12">#REF!</definedName>
    <definedName name="DEUDA" localSheetId="3">#REF!</definedName>
    <definedName name="DEUDA" localSheetId="1">#REF!</definedName>
    <definedName name="DEUDA" localSheetId="43">#REF!</definedName>
    <definedName name="DEUDA" localSheetId="44">#REF!</definedName>
    <definedName name="DEUDA" localSheetId="45">#REF!</definedName>
    <definedName name="DEUDA" localSheetId="13">#REF!</definedName>
    <definedName name="DEUDA" localSheetId="14">#REF!</definedName>
    <definedName name="DEUDA" localSheetId="15">#REF!</definedName>
    <definedName name="DEUDA" localSheetId="16">#REF!</definedName>
    <definedName name="DEUDA" localSheetId="17">#REF!</definedName>
    <definedName name="DEUDA" localSheetId="18">#REF!</definedName>
    <definedName name="DEUDA" localSheetId="19">#REF!</definedName>
    <definedName name="DEUDA" localSheetId="20">#REF!</definedName>
    <definedName name="DEUDA" localSheetId="58">#REF!</definedName>
    <definedName name="DEUDA" localSheetId="57">#REF!</definedName>
    <definedName name="DEUDA" localSheetId="60">#REF!</definedName>
    <definedName name="DEUDA" localSheetId="59">#REF!</definedName>
    <definedName name="DEUDA" localSheetId="52">#REF!</definedName>
    <definedName name="DEUDA" localSheetId="48">#REF!</definedName>
    <definedName name="DEUDA" localSheetId="51">#REF!</definedName>
    <definedName name="DEUDA" localSheetId="49">#REF!</definedName>
    <definedName name="DEUDA" localSheetId="53">#REF!</definedName>
    <definedName name="DEUDA" localSheetId="50">#REF!</definedName>
    <definedName name="DEUDA" localSheetId="47">#REF!</definedName>
    <definedName name="DEUDA" localSheetId="38">#REF!</definedName>
    <definedName name="DEUDA" localSheetId="54">#REF!</definedName>
    <definedName name="DEUDA" localSheetId="39">#REF!</definedName>
    <definedName name="DEUDA" localSheetId="40">#REF!</definedName>
    <definedName name="DEUDA" localSheetId="55">#REF!</definedName>
    <definedName name="DEUDA" localSheetId="36">#REF!</definedName>
    <definedName name="DEUDA">#REF!</definedName>
    <definedName name="EAP">[9]INICIO!#REF!</definedName>
    <definedName name="egvb" localSheetId="37">#REF!</definedName>
    <definedName name="egvb" localSheetId="41">#REF!</definedName>
    <definedName name="egvb" localSheetId="42">#REF!</definedName>
    <definedName name="egvb" localSheetId="22">#REF!</definedName>
    <definedName name="egvb" localSheetId="31">#REF!</definedName>
    <definedName name="egvb" localSheetId="26">#REF!</definedName>
    <definedName name="egvb" localSheetId="27">#REF!</definedName>
    <definedName name="egvb" localSheetId="23">#REF!</definedName>
    <definedName name="egvb" localSheetId="25">#REF!</definedName>
    <definedName name="egvb" localSheetId="30">#REF!</definedName>
    <definedName name="egvb" localSheetId="24">#REF!</definedName>
    <definedName name="egvb" localSheetId="28">#REF!</definedName>
    <definedName name="egvb" localSheetId="34">#REF!</definedName>
    <definedName name="egvb" localSheetId="33">#REF!</definedName>
    <definedName name="egvb" localSheetId="29">#REF!</definedName>
    <definedName name="egvb" localSheetId="35">#REF!</definedName>
    <definedName name="egvb" localSheetId="56">#REF!</definedName>
    <definedName name="egvb" localSheetId="2">#REF!</definedName>
    <definedName name="egvb" localSheetId="4">#REF!</definedName>
    <definedName name="egvb" localSheetId="5">#REF!</definedName>
    <definedName name="egvb" localSheetId="6">#REF!</definedName>
    <definedName name="egvb" localSheetId="7">#REF!</definedName>
    <definedName name="egvb" localSheetId="8">#REF!</definedName>
    <definedName name="egvb" localSheetId="9">#REF!</definedName>
    <definedName name="egvb" localSheetId="10">#REF!</definedName>
    <definedName name="egvb" localSheetId="11">#REF!</definedName>
    <definedName name="egvb" localSheetId="12">#REF!</definedName>
    <definedName name="egvb" localSheetId="3">#REF!</definedName>
    <definedName name="egvb" localSheetId="1">#REF!</definedName>
    <definedName name="egvb" localSheetId="13">#REF!</definedName>
    <definedName name="egvb" localSheetId="14">#REF!</definedName>
    <definedName name="egvb" localSheetId="15">#REF!</definedName>
    <definedName name="egvb" localSheetId="16">#REF!</definedName>
    <definedName name="egvb" localSheetId="17">#REF!</definedName>
    <definedName name="egvb" localSheetId="18">#REF!</definedName>
    <definedName name="egvb" localSheetId="19">#REF!</definedName>
    <definedName name="egvb" localSheetId="20">#REF!</definedName>
    <definedName name="egvb" localSheetId="58">#REF!</definedName>
    <definedName name="egvb" localSheetId="57">#REF!</definedName>
    <definedName name="egvb" localSheetId="60">#REF!</definedName>
    <definedName name="egvb" localSheetId="59">#REF!</definedName>
    <definedName name="egvb" localSheetId="52">#REF!</definedName>
    <definedName name="egvb" localSheetId="48">#REF!</definedName>
    <definedName name="egvb" localSheetId="51">#REF!</definedName>
    <definedName name="egvb" localSheetId="49">#REF!</definedName>
    <definedName name="egvb" localSheetId="53">#REF!</definedName>
    <definedName name="egvb" localSheetId="50">#REF!</definedName>
    <definedName name="egvb" localSheetId="47">#REF!</definedName>
    <definedName name="egvb" localSheetId="38">#REF!</definedName>
    <definedName name="egvb" localSheetId="54">#REF!</definedName>
    <definedName name="egvb" localSheetId="39">#REF!</definedName>
    <definedName name="egvb" localSheetId="40">#REF!</definedName>
    <definedName name="egvb" localSheetId="55">#REF!</definedName>
    <definedName name="egvb" localSheetId="36">#REF!</definedName>
    <definedName name="egvb">#REF!</definedName>
    <definedName name="EJE">#REF!</definedName>
    <definedName name="EJE.1">[11]INICIO!#REF!</definedName>
    <definedName name="EJER" localSheetId="37">#REF!</definedName>
    <definedName name="EJER" localSheetId="41">#REF!</definedName>
    <definedName name="EJER" localSheetId="42">#REF!</definedName>
    <definedName name="EJER" localSheetId="22">#REF!</definedName>
    <definedName name="EJER" localSheetId="31">#REF!</definedName>
    <definedName name="EJER" localSheetId="26">#REF!</definedName>
    <definedName name="EJER" localSheetId="27">#REF!</definedName>
    <definedName name="EJER" localSheetId="23">#REF!</definedName>
    <definedName name="EJER" localSheetId="25">#REF!</definedName>
    <definedName name="EJER" localSheetId="30">#REF!</definedName>
    <definedName name="EJER" localSheetId="24">#REF!</definedName>
    <definedName name="EJER" localSheetId="28">#REF!</definedName>
    <definedName name="EJER" localSheetId="34">#REF!</definedName>
    <definedName name="EJER" localSheetId="33">#REF!</definedName>
    <definedName name="EJER" localSheetId="29">#REF!</definedName>
    <definedName name="EJER" localSheetId="35">#REF!</definedName>
    <definedName name="EJER" localSheetId="56">#REF!</definedName>
    <definedName name="EJER" localSheetId="2">#REF!</definedName>
    <definedName name="EJER" localSheetId="4">#REF!</definedName>
    <definedName name="EJER" localSheetId="5">#REF!</definedName>
    <definedName name="EJER" localSheetId="6">#REF!</definedName>
    <definedName name="EJER" localSheetId="7">#REF!</definedName>
    <definedName name="EJER" localSheetId="8">#REF!</definedName>
    <definedName name="EJER" localSheetId="9">#REF!</definedName>
    <definedName name="EJER" localSheetId="10">#REF!</definedName>
    <definedName name="EJER" localSheetId="11">#REF!</definedName>
    <definedName name="EJER" localSheetId="12">#REF!</definedName>
    <definedName name="EJER" localSheetId="3">#REF!</definedName>
    <definedName name="EJER" localSheetId="1">#REF!</definedName>
    <definedName name="EJER" localSheetId="43">#REF!</definedName>
    <definedName name="EJER" localSheetId="44">#REF!</definedName>
    <definedName name="EJER" localSheetId="45">#REF!</definedName>
    <definedName name="EJER" localSheetId="13">#REF!</definedName>
    <definedName name="EJER" localSheetId="14">#REF!</definedName>
    <definedName name="EJER" localSheetId="15">#REF!</definedName>
    <definedName name="EJER" localSheetId="16">#REF!</definedName>
    <definedName name="EJER" localSheetId="17">#REF!</definedName>
    <definedName name="EJER" localSheetId="18">#REF!</definedName>
    <definedName name="EJER" localSheetId="19">#REF!</definedName>
    <definedName name="EJER" localSheetId="20">#REF!</definedName>
    <definedName name="EJER" localSheetId="58">#REF!</definedName>
    <definedName name="EJER" localSheetId="57">#REF!</definedName>
    <definedName name="EJER" localSheetId="60">#REF!</definedName>
    <definedName name="EJER" localSheetId="59">#REF!</definedName>
    <definedName name="EJER" localSheetId="52">#REF!</definedName>
    <definedName name="EJER" localSheetId="48">#REF!</definedName>
    <definedName name="EJER" localSheetId="51">#REF!</definedName>
    <definedName name="EJER" localSheetId="49">#REF!</definedName>
    <definedName name="EJER" localSheetId="53">#REF!</definedName>
    <definedName name="EJER" localSheetId="50">#REF!</definedName>
    <definedName name="EJER" localSheetId="47">#REF!</definedName>
    <definedName name="EJER" localSheetId="38">#REF!</definedName>
    <definedName name="EJER" localSheetId="54">#REF!</definedName>
    <definedName name="EJER" localSheetId="39">#REF!</definedName>
    <definedName name="EJER" localSheetId="40">#REF!</definedName>
    <definedName name="EJER" localSheetId="55">#REF!</definedName>
    <definedName name="EJER" localSheetId="36">#REF!</definedName>
    <definedName name="EJER">#REF!</definedName>
    <definedName name="EJES" localSheetId="37">[3]INICIO!$Y$151:$Y$157</definedName>
    <definedName name="EJES" localSheetId="56">[7]INICIO!$Y$151:$Y$157</definedName>
    <definedName name="EJES" localSheetId="0">[3]INICIO!$Y$151:$Y$157</definedName>
    <definedName name="EJES" localSheetId="2">[5]INICIO!$Y$151:$Y$157</definedName>
    <definedName name="EJES" localSheetId="43">[3]INICIO!$Y$151:$Y$157</definedName>
    <definedName name="EJES" localSheetId="44">[3]INICIO!$Y$151:$Y$157</definedName>
    <definedName name="EJES" localSheetId="45">[3]INICIO!$Y$151:$Y$157</definedName>
    <definedName name="EJES" localSheetId="46">[3]INICIO!$Y$151:$Y$157</definedName>
    <definedName name="EJES" localSheetId="60">[5]INICIO!$Y$151:$Y$157</definedName>
    <definedName name="EJES" localSheetId="59">[5]INICIO!$Y$151:$Y$157</definedName>
    <definedName name="EJES" localSheetId="52">[8]INICIO!$Y$151:$Y$157</definedName>
    <definedName name="EJES" localSheetId="48">[8]INICIO!$Y$151:$Y$157</definedName>
    <definedName name="EJES" localSheetId="51">[8]INICIO!$Y$151:$Y$157</definedName>
    <definedName name="EJES" localSheetId="49">[8]INICIO!$Y$151:$Y$157</definedName>
    <definedName name="EJES" localSheetId="53">[8]INICIO!$Y$151:$Y$157</definedName>
    <definedName name="EJES" localSheetId="50">[8]INICIO!$Y$151:$Y$157</definedName>
    <definedName name="EJES" localSheetId="47">[8]INICIO!$Y$151:$Y$157</definedName>
    <definedName name="EJES" localSheetId="38">[5]INICIO!$Y$151:$Y$157</definedName>
    <definedName name="EJES" localSheetId="54">[6]INICIO!$Y$151:$Y$157</definedName>
    <definedName name="EJES" localSheetId="55">[7]INICIO!$Y$151:$Y$157</definedName>
    <definedName name="EJES" localSheetId="36">[3]INICIO!$Y$151:$Y$157</definedName>
    <definedName name="EJES">[6]INICIO!$Y$151:$Y$157</definedName>
    <definedName name="ENFPEM" localSheetId="37">#REF!</definedName>
    <definedName name="ENFPEM" localSheetId="41">#REF!</definedName>
    <definedName name="ENFPEM" localSheetId="42">#REF!</definedName>
    <definedName name="ENFPEM" localSheetId="22">#REF!</definedName>
    <definedName name="ENFPEM" localSheetId="31">#REF!</definedName>
    <definedName name="ENFPEM" localSheetId="26">#REF!</definedName>
    <definedName name="ENFPEM" localSheetId="27">#REF!</definedName>
    <definedName name="ENFPEM" localSheetId="23">#REF!</definedName>
    <definedName name="ENFPEM" localSheetId="25">#REF!</definedName>
    <definedName name="ENFPEM" localSheetId="30">#REF!</definedName>
    <definedName name="ENFPEM" localSheetId="24">#REF!</definedName>
    <definedName name="ENFPEM" localSheetId="28">#REF!</definedName>
    <definedName name="ENFPEM" localSheetId="34">#REF!</definedName>
    <definedName name="ENFPEM" localSheetId="33">#REF!</definedName>
    <definedName name="ENFPEM" localSheetId="29">#REF!</definedName>
    <definedName name="ENFPEM" localSheetId="35">#REF!</definedName>
    <definedName name="ENFPEM" localSheetId="56">#REF!</definedName>
    <definedName name="ENFPEM" localSheetId="2">#REF!</definedName>
    <definedName name="ENFPEM" localSheetId="4">#REF!</definedName>
    <definedName name="ENFPEM" localSheetId="5">#REF!</definedName>
    <definedName name="ENFPEM" localSheetId="6">#REF!</definedName>
    <definedName name="ENFPEM" localSheetId="7">#REF!</definedName>
    <definedName name="ENFPEM" localSheetId="8">#REF!</definedName>
    <definedName name="ENFPEM" localSheetId="9">#REF!</definedName>
    <definedName name="ENFPEM" localSheetId="10">#REF!</definedName>
    <definedName name="ENFPEM" localSheetId="11">#REF!</definedName>
    <definedName name="ENFPEM" localSheetId="12">#REF!</definedName>
    <definedName name="ENFPEM" localSheetId="3">#REF!</definedName>
    <definedName name="ENFPEM" localSheetId="1">#REF!</definedName>
    <definedName name="ENFPEM" localSheetId="14">#REF!</definedName>
    <definedName name="ENFPEM" localSheetId="15">#REF!</definedName>
    <definedName name="ENFPEM" localSheetId="16">#REF!</definedName>
    <definedName name="ENFPEM" localSheetId="17">#REF!</definedName>
    <definedName name="ENFPEM" localSheetId="18">#REF!</definedName>
    <definedName name="ENFPEM" localSheetId="19">#REF!</definedName>
    <definedName name="ENFPEM" localSheetId="20">#REF!</definedName>
    <definedName name="ENFPEM" localSheetId="58">#REF!</definedName>
    <definedName name="ENFPEM" localSheetId="57">#REF!</definedName>
    <definedName name="ENFPEM" localSheetId="60">#REF!</definedName>
    <definedName name="ENFPEM" localSheetId="59">#REF!</definedName>
    <definedName name="ENFPEM" localSheetId="52">#REF!</definedName>
    <definedName name="ENFPEM" localSheetId="48">#REF!</definedName>
    <definedName name="ENFPEM" localSheetId="51">#REF!</definedName>
    <definedName name="ENFPEM" localSheetId="49">#REF!</definedName>
    <definedName name="ENFPEM" localSheetId="53">#REF!</definedName>
    <definedName name="ENFPEM" localSheetId="50">#REF!</definedName>
    <definedName name="ENFPEM" localSheetId="47">#REF!</definedName>
    <definedName name="ENFPEM" localSheetId="38">#REF!</definedName>
    <definedName name="ENFPEM" localSheetId="39">#REF!</definedName>
    <definedName name="ENFPEM" localSheetId="40">#REF!</definedName>
    <definedName name="ENFPEM" localSheetId="55">#REF!</definedName>
    <definedName name="ENFPEM" localSheetId="36">#REF!</definedName>
    <definedName name="ENFPEM">#REF!</definedName>
    <definedName name="fidco" localSheetId="37">[11]INICIO!#REF!</definedName>
    <definedName name="fidco" localSheetId="42">[11]INICIO!#REF!</definedName>
    <definedName name="fidco" localSheetId="22">[11]INICIO!#REF!</definedName>
    <definedName name="fidco" localSheetId="31">[11]INICIO!#REF!</definedName>
    <definedName name="fidco" localSheetId="26">[11]INICIO!#REF!</definedName>
    <definedName name="fidco" localSheetId="27">[11]INICIO!#REF!</definedName>
    <definedName name="fidco" localSheetId="23">[11]INICIO!#REF!</definedName>
    <definedName name="fidco" localSheetId="25">[11]INICIO!#REF!</definedName>
    <definedName name="fidco" localSheetId="30">[11]INICIO!#REF!</definedName>
    <definedName name="fidco" localSheetId="24">[11]INICIO!#REF!</definedName>
    <definedName name="fidco" localSheetId="28">[11]INICIO!#REF!</definedName>
    <definedName name="fidco" localSheetId="34">[11]INICIO!#REF!</definedName>
    <definedName name="fidco" localSheetId="33">[11]INICIO!#REF!</definedName>
    <definedName name="fidco" localSheetId="29">[11]INICIO!#REF!</definedName>
    <definedName name="fidco" localSheetId="35">[11]INICIO!#REF!</definedName>
    <definedName name="fidco" localSheetId="56">[11]INICIO!#REF!</definedName>
    <definedName name="fidco" localSheetId="2">[11]INICIO!#REF!</definedName>
    <definedName name="fidco" localSheetId="4">[11]INICIO!#REF!</definedName>
    <definedName name="fidco" localSheetId="5">[11]INICIO!#REF!</definedName>
    <definedName name="fidco" localSheetId="6">[11]INICIO!#REF!</definedName>
    <definedName name="fidco" localSheetId="7">[11]INICIO!#REF!</definedName>
    <definedName name="fidco" localSheetId="8">[11]INICIO!#REF!</definedName>
    <definedName name="fidco" localSheetId="9">[11]INICIO!#REF!</definedName>
    <definedName name="fidco" localSheetId="10">[11]INICIO!#REF!</definedName>
    <definedName name="fidco" localSheetId="11">[11]INICIO!#REF!</definedName>
    <definedName name="fidco" localSheetId="12">[11]INICIO!#REF!</definedName>
    <definedName name="fidco" localSheetId="1">[11]INICIO!#REF!</definedName>
    <definedName name="fidco" localSheetId="14">[11]INICIO!#REF!</definedName>
    <definedName name="fidco" localSheetId="15">[11]INICIO!#REF!</definedName>
    <definedName name="fidco" localSheetId="16">[11]INICIO!#REF!</definedName>
    <definedName name="fidco" localSheetId="17">[11]INICIO!#REF!</definedName>
    <definedName name="fidco" localSheetId="18">[11]INICIO!#REF!</definedName>
    <definedName name="fidco" localSheetId="19">[11]INICIO!#REF!</definedName>
    <definedName name="fidco" localSheetId="20">[11]INICIO!#REF!</definedName>
    <definedName name="fidco" localSheetId="58">[11]INICIO!#REF!</definedName>
    <definedName name="fidco" localSheetId="57">[13]INICIO!#REF!</definedName>
    <definedName name="fidco" localSheetId="60">[11]INICIO!#REF!</definedName>
    <definedName name="fidco" localSheetId="59">[11]INICIO!#REF!</definedName>
    <definedName name="fidco" localSheetId="53">[11]INICIO!#REF!</definedName>
    <definedName name="fidco" localSheetId="38">[11]INICIO!#REF!</definedName>
    <definedName name="fidco" localSheetId="55">[11]INICIO!#REF!</definedName>
    <definedName name="fidco" localSheetId="36">[11]INICIO!#REF!</definedName>
    <definedName name="fidco">[11]INICIO!#REF!</definedName>
    <definedName name="FIDCOS" localSheetId="37">[3]INICIO!$DH$5:$DI$96</definedName>
    <definedName name="FIDCOS" localSheetId="56">[7]INICIO!$DH$5:$DI$96</definedName>
    <definedName name="FIDCOS" localSheetId="0">[3]INICIO!$DH$5:$DI$96</definedName>
    <definedName name="FIDCOS" localSheetId="2">[5]INICIO!$DH$5:$DI$96</definedName>
    <definedName name="FIDCOS" localSheetId="43">[3]INICIO!$DH$5:$DI$96</definedName>
    <definedName name="FIDCOS" localSheetId="44">[3]INICIO!$DH$5:$DI$96</definedName>
    <definedName name="FIDCOS" localSheetId="45">[3]INICIO!$DH$5:$DI$96</definedName>
    <definedName name="FIDCOS" localSheetId="46">[3]INICIO!$DH$5:$DI$96</definedName>
    <definedName name="FIDCOS" localSheetId="60">[5]INICIO!$DH$5:$DI$96</definedName>
    <definedName name="FIDCOS" localSheetId="59">[5]INICIO!$DH$5:$DI$96</definedName>
    <definedName name="FIDCOS" localSheetId="52">[8]INICIO!$DH$5:$DI$96</definedName>
    <definedName name="FIDCOS" localSheetId="48">[8]INICIO!$DH$5:$DI$96</definedName>
    <definedName name="FIDCOS" localSheetId="51">[8]INICIO!$DH$5:$DI$96</definedName>
    <definedName name="FIDCOS" localSheetId="49">[8]INICIO!$DH$5:$DI$96</definedName>
    <definedName name="FIDCOS" localSheetId="53">[8]INICIO!$DH$5:$DI$96</definedName>
    <definedName name="FIDCOS" localSheetId="50">[8]INICIO!$DH$5:$DI$96</definedName>
    <definedName name="FIDCOS" localSheetId="47">[8]INICIO!$DH$5:$DI$96</definedName>
    <definedName name="FIDCOS" localSheetId="38">[5]INICIO!$DH$5:$DI$96</definedName>
    <definedName name="FIDCOS" localSheetId="54">[6]INICIO!$DH$5:$DI$96</definedName>
    <definedName name="FIDCOS" localSheetId="55">[7]INICIO!$DH$5:$DI$96</definedName>
    <definedName name="FIDCOS" localSheetId="36">[3]INICIO!$DH$5:$DI$96</definedName>
    <definedName name="FIDCOS">[6]INICIO!$DH$5:$DI$96</definedName>
    <definedName name="FPC" localSheetId="37">[3]INICIO!$DE$5:$DF$96</definedName>
    <definedName name="FPC" localSheetId="56">[7]INICIO!$DE$5:$DF$96</definedName>
    <definedName name="FPC" localSheetId="0">[3]INICIO!$DE$5:$DF$96</definedName>
    <definedName name="FPC" localSheetId="2">[5]INICIO!$DE$5:$DF$96</definedName>
    <definedName name="FPC" localSheetId="43">[3]INICIO!$DE$5:$DF$96</definedName>
    <definedName name="FPC" localSheetId="44">[3]INICIO!$DE$5:$DF$96</definedName>
    <definedName name="FPC" localSheetId="45">[3]INICIO!$DE$5:$DF$96</definedName>
    <definedName name="FPC" localSheetId="46">[3]INICIO!$DE$5:$DF$96</definedName>
    <definedName name="FPC" localSheetId="60">[5]INICIO!$DE$5:$DF$96</definedName>
    <definedName name="FPC" localSheetId="59">[5]INICIO!$DE$5:$DF$96</definedName>
    <definedName name="FPC" localSheetId="52">[8]INICIO!$DE$5:$DF$96</definedName>
    <definedName name="FPC" localSheetId="48">[8]INICIO!$DE$5:$DF$96</definedName>
    <definedName name="FPC" localSheetId="51">[8]INICIO!$DE$5:$DF$96</definedName>
    <definedName name="FPC" localSheetId="49">[8]INICIO!$DE$5:$DF$96</definedName>
    <definedName name="FPC" localSheetId="53">[8]INICIO!$DE$5:$DF$96</definedName>
    <definedName name="FPC" localSheetId="50">[8]INICIO!$DE$5:$DF$96</definedName>
    <definedName name="FPC" localSheetId="47">[8]INICIO!$DE$5:$DF$96</definedName>
    <definedName name="FPC" localSheetId="38">[5]INICIO!$DE$5:$DF$96</definedName>
    <definedName name="FPC" localSheetId="54">[6]INICIO!$DE$5:$DF$96</definedName>
    <definedName name="FPC" localSheetId="55">[7]INICIO!$DE$5:$DF$96</definedName>
    <definedName name="FPC" localSheetId="36">[3]INICIO!$DE$5:$DF$96</definedName>
    <definedName name="FPC">[6]INICIO!$DE$5:$DF$96</definedName>
    <definedName name="gasto_gci" localSheetId="37">[3]INICIO!$AO$48:$AO$49</definedName>
    <definedName name="gasto_gci" localSheetId="56">[7]INICIO!$AO$48:$AO$49</definedName>
    <definedName name="gasto_gci" localSheetId="0">[3]INICIO!$AO$48:$AO$49</definedName>
    <definedName name="gasto_gci" localSheetId="2">[5]INICIO!$AO$48:$AO$49</definedName>
    <definedName name="gasto_gci" localSheetId="43">[3]INICIO!$AO$48:$AO$49</definedName>
    <definedName name="gasto_gci" localSheetId="44">[3]INICIO!$AO$48:$AO$49</definedName>
    <definedName name="gasto_gci" localSheetId="45">[3]INICIO!$AO$48:$AO$49</definedName>
    <definedName name="gasto_gci" localSheetId="46">[3]INICIO!$AO$48:$AO$49</definedName>
    <definedName name="gasto_gci" localSheetId="60">[5]INICIO!$AO$48:$AO$49</definedName>
    <definedName name="gasto_gci" localSheetId="59">[5]INICIO!$AO$48:$AO$49</definedName>
    <definedName name="gasto_gci" localSheetId="52">[8]INICIO!$AO$48:$AO$49</definedName>
    <definedName name="gasto_gci" localSheetId="48">[8]INICIO!$AO$48:$AO$49</definedName>
    <definedName name="gasto_gci" localSheetId="51">[8]INICIO!$AO$48:$AO$49</definedName>
    <definedName name="gasto_gci" localSheetId="49">[8]INICIO!$AO$48:$AO$49</definedName>
    <definedName name="gasto_gci" localSheetId="53">[8]INICIO!$AO$48:$AO$49</definedName>
    <definedName name="gasto_gci" localSheetId="50">[8]INICIO!$AO$48:$AO$49</definedName>
    <definedName name="gasto_gci" localSheetId="47">[8]INICIO!$AO$48:$AO$49</definedName>
    <definedName name="gasto_gci" localSheetId="38">[5]INICIO!$AO$48:$AO$49</definedName>
    <definedName name="gasto_gci" localSheetId="54">[6]INICIO!$AO$48:$AO$49</definedName>
    <definedName name="gasto_gci" localSheetId="55">[7]INICIO!$AO$48:$AO$49</definedName>
    <definedName name="gasto_gci" localSheetId="36">[3]INICIO!$AO$48:$AO$49</definedName>
    <definedName name="gasto_gci">[6]INICIO!$AO$48:$AO$49</definedName>
    <definedName name="KEY" localSheetId="37">[14]cats!$A$1:$B$9</definedName>
    <definedName name="KEY" localSheetId="2">[15]cats!$A$1:$B$9</definedName>
    <definedName name="KEY" localSheetId="43">[16]cats!$A$1:$B$9</definedName>
    <definedName name="KEY" localSheetId="44">[17]cats!$A$1:$B$9</definedName>
    <definedName name="KEY" localSheetId="60">[15]cats!$A$1:$B$9</definedName>
    <definedName name="KEY" localSheetId="59">[15]cats!$A$1:$B$9</definedName>
    <definedName name="KEY" localSheetId="52">[18]cats!$A$1:$B$9</definedName>
    <definedName name="KEY" localSheetId="48">[18]cats!$A$1:$B$9</definedName>
    <definedName name="KEY" localSheetId="51">[18]cats!$A$1:$B$9</definedName>
    <definedName name="KEY" localSheetId="49">[18]cats!$A$1:$B$9</definedName>
    <definedName name="KEY" localSheetId="53">[18]cats!$A$1:$B$9</definedName>
    <definedName name="KEY" localSheetId="50">[18]cats!$A$1:$B$9</definedName>
    <definedName name="KEY" localSheetId="47">[18]cats!$A$1:$B$9</definedName>
    <definedName name="KEY" localSheetId="38">[15]cats!$A$1:$B$9</definedName>
    <definedName name="KEY" localSheetId="54">[19]cats!$A$1:$B$9</definedName>
    <definedName name="KEY" localSheetId="36">[14]cats!$A$1:$B$9</definedName>
    <definedName name="KEY">[19]cats!$A$1:$B$9</definedName>
    <definedName name="LABEL" localSheetId="37">[9]INICIO!$AY$5:$AZ$97</definedName>
    <definedName name="LABEL" localSheetId="41">[3]INICIO!$AY$5:$AZ$97</definedName>
    <definedName name="LABEL" localSheetId="42">[3]INICIO!$AY$5:$AZ$97</definedName>
    <definedName name="LABEL" localSheetId="56">[10]INICIO!$AY$5:$AZ$97</definedName>
    <definedName name="LABEL" localSheetId="0">[9]INICIO!$AY$5:$AZ$97</definedName>
    <definedName name="LABEL" localSheetId="2">[11]INICIO!$AY$5:$AZ$97</definedName>
    <definedName name="LABEL" localSheetId="43">[9]INICIO!$AY$5:$AZ$97</definedName>
    <definedName name="LABEL" localSheetId="44">[9]INICIO!$AY$5:$AZ$97</definedName>
    <definedName name="LABEL" localSheetId="45">[9]INICIO!$AY$5:$AZ$97</definedName>
    <definedName name="LABEL" localSheetId="46">[9]INICIO!$AY$5:$AZ$97</definedName>
    <definedName name="LABEL" localSheetId="60">[11]INICIO!$AY$5:$AZ$97</definedName>
    <definedName name="LABEL" localSheetId="59">[11]INICIO!$AY$5:$AZ$97</definedName>
    <definedName name="LABEL" localSheetId="52">[12]INICIO!$AY$5:$AZ$97</definedName>
    <definedName name="LABEL" localSheetId="48">[12]INICIO!$AY$5:$AZ$97</definedName>
    <definedName name="LABEL" localSheetId="51">[12]INICIO!$AY$5:$AZ$97</definedName>
    <definedName name="LABEL" localSheetId="49">[12]INICIO!$AY$5:$AZ$97</definedName>
    <definedName name="LABEL" localSheetId="53">[12]INICIO!$AY$5:$AZ$97</definedName>
    <definedName name="LABEL" localSheetId="50">[12]INICIO!$AY$5:$AZ$97</definedName>
    <definedName name="LABEL" localSheetId="47">[12]INICIO!$AY$5:$AZ$97</definedName>
    <definedName name="LABEL" localSheetId="38">[11]INICIO!$AY$5:$AZ$97</definedName>
    <definedName name="LABEL" localSheetId="54">[13]INICIO!$AY$5:$AZ$97</definedName>
    <definedName name="LABEL" localSheetId="55">[10]INICIO!$AY$5:$AZ$97</definedName>
    <definedName name="LABEL" localSheetId="36">[9]INICIO!$AY$5:$AZ$97</definedName>
    <definedName name="LABEL">[13]INICIO!$AY$5:$AZ$97</definedName>
    <definedName name="label1g" localSheetId="37">[3]INICIO!$AA$19</definedName>
    <definedName name="label1g" localSheetId="56">[7]INICIO!$AA$19</definedName>
    <definedName name="label1g" localSheetId="0">[3]INICIO!$AA$19</definedName>
    <definedName name="label1g" localSheetId="2">[5]INICIO!$AA$19</definedName>
    <definedName name="label1g" localSheetId="43">[3]INICIO!$AA$19</definedName>
    <definedName name="label1g" localSheetId="44">[3]INICIO!$AA$19</definedName>
    <definedName name="label1g" localSheetId="45">[3]INICIO!$AA$19</definedName>
    <definedName name="label1g" localSheetId="46">[3]INICIO!$AA$19</definedName>
    <definedName name="label1g" localSheetId="60">[5]INICIO!$AA$19</definedName>
    <definedName name="label1g" localSheetId="59">[5]INICIO!$AA$19</definedName>
    <definedName name="label1g" localSheetId="52">[8]INICIO!$AA$19</definedName>
    <definedName name="label1g" localSheetId="48">[8]INICIO!$AA$19</definedName>
    <definedName name="label1g" localSheetId="51">[8]INICIO!$AA$19</definedName>
    <definedName name="label1g" localSheetId="49">[8]INICIO!$AA$19</definedName>
    <definedName name="label1g" localSheetId="53">[8]INICIO!$AA$19</definedName>
    <definedName name="label1g" localSheetId="50">[8]INICIO!$AA$19</definedName>
    <definedName name="label1g" localSheetId="47">[8]INICIO!$AA$19</definedName>
    <definedName name="label1g" localSheetId="38">[5]INICIO!$AA$19</definedName>
    <definedName name="label1g" localSheetId="54">[6]INICIO!$AA$19</definedName>
    <definedName name="label1g" localSheetId="55">[7]INICIO!$AA$19</definedName>
    <definedName name="label1g" localSheetId="36">[3]INICIO!$AA$19</definedName>
    <definedName name="label1g">[6]INICIO!$AA$19</definedName>
    <definedName name="label1S" localSheetId="37">[3]INICIO!$AA$22</definedName>
    <definedName name="label1S" localSheetId="56">[7]INICIO!$AA$22</definedName>
    <definedName name="label1S" localSheetId="0">[3]INICIO!$AA$22</definedName>
    <definedName name="label1S" localSheetId="2">[5]INICIO!$AA$22</definedName>
    <definedName name="label1S" localSheetId="43">[3]INICIO!$AA$22</definedName>
    <definedName name="label1S" localSheetId="44">[3]INICIO!$AA$22</definedName>
    <definedName name="label1S" localSheetId="45">[3]INICIO!$AA$22</definedName>
    <definedName name="label1S" localSheetId="46">[3]INICIO!$AA$22</definedName>
    <definedName name="label1S" localSheetId="60">[5]INICIO!$AA$22</definedName>
    <definedName name="label1S" localSheetId="59">[5]INICIO!$AA$22</definedName>
    <definedName name="label1S" localSheetId="52">[8]INICIO!$AA$22</definedName>
    <definedName name="label1S" localSheetId="48">[8]INICIO!$AA$22</definedName>
    <definedName name="label1S" localSheetId="51">[8]INICIO!$AA$22</definedName>
    <definedName name="label1S" localSheetId="49">[8]INICIO!$AA$22</definedName>
    <definedName name="label1S" localSheetId="53">[8]INICIO!$AA$22</definedName>
    <definedName name="label1S" localSheetId="50">[8]INICIO!$AA$22</definedName>
    <definedName name="label1S" localSheetId="47">[8]INICIO!$AA$22</definedName>
    <definedName name="label1S" localSheetId="38">[5]INICIO!$AA$22</definedName>
    <definedName name="label1S" localSheetId="54">[6]INICIO!$AA$22</definedName>
    <definedName name="label1S" localSheetId="55">[7]INICIO!$AA$22</definedName>
    <definedName name="label1S" localSheetId="36">[3]INICIO!$AA$22</definedName>
    <definedName name="label1S">[6]INICIO!$AA$22</definedName>
    <definedName name="label2g" localSheetId="37">[3]INICIO!$AA$20</definedName>
    <definedName name="label2g" localSheetId="56">[7]INICIO!$AA$20</definedName>
    <definedName name="label2g" localSheetId="0">[3]INICIO!$AA$20</definedName>
    <definedName name="label2g" localSheetId="2">[5]INICIO!$AA$20</definedName>
    <definedName name="label2g" localSheetId="43">[3]INICIO!$AA$20</definedName>
    <definedName name="label2g" localSheetId="44">[3]INICIO!$AA$20</definedName>
    <definedName name="label2g" localSheetId="45">[3]INICIO!$AA$20</definedName>
    <definedName name="label2g" localSheetId="46">[3]INICIO!$AA$20</definedName>
    <definedName name="label2g" localSheetId="60">[5]INICIO!$AA$20</definedName>
    <definedName name="label2g" localSheetId="59">[5]INICIO!$AA$20</definedName>
    <definedName name="label2g" localSheetId="52">[8]INICIO!$AA$20</definedName>
    <definedName name="label2g" localSheetId="48">[8]INICIO!$AA$20</definedName>
    <definedName name="label2g" localSheetId="51">[8]INICIO!$AA$20</definedName>
    <definedName name="label2g" localSheetId="49">[8]INICIO!$AA$20</definedName>
    <definedName name="label2g" localSheetId="53">[8]INICIO!$AA$20</definedName>
    <definedName name="label2g" localSheetId="50">[8]INICIO!$AA$20</definedName>
    <definedName name="label2g" localSheetId="47">[8]INICIO!$AA$20</definedName>
    <definedName name="label2g" localSheetId="38">[5]INICIO!$AA$20</definedName>
    <definedName name="label2g" localSheetId="54">[6]INICIO!$AA$20</definedName>
    <definedName name="label2g" localSheetId="55">[7]INICIO!$AA$20</definedName>
    <definedName name="label2g" localSheetId="36">[3]INICIO!$AA$20</definedName>
    <definedName name="label2g">[6]INICIO!$AA$20</definedName>
    <definedName name="label2S" localSheetId="37">[3]INICIO!$AA$23</definedName>
    <definedName name="label2S" localSheetId="56">[7]INICIO!$AA$23</definedName>
    <definedName name="label2S" localSheetId="0">[3]INICIO!$AA$23</definedName>
    <definedName name="label2S" localSheetId="2">[5]INICIO!$AA$23</definedName>
    <definedName name="label2S" localSheetId="43">[3]INICIO!$AA$23</definedName>
    <definedName name="label2S" localSheetId="44">[3]INICIO!$AA$23</definedName>
    <definedName name="label2S" localSheetId="45">[3]INICIO!$AA$23</definedName>
    <definedName name="label2S" localSheetId="46">[3]INICIO!$AA$23</definedName>
    <definedName name="label2S" localSheetId="60">[5]INICIO!$AA$23</definedName>
    <definedName name="label2S" localSheetId="59">[5]INICIO!$AA$23</definedName>
    <definedName name="label2S" localSheetId="52">[8]INICIO!$AA$23</definedName>
    <definedName name="label2S" localSheetId="48">[8]INICIO!$AA$23</definedName>
    <definedName name="label2S" localSheetId="51">[8]INICIO!$AA$23</definedName>
    <definedName name="label2S" localSheetId="49">[8]INICIO!$AA$23</definedName>
    <definedName name="label2S" localSheetId="53">[8]INICIO!$AA$23</definedName>
    <definedName name="label2S" localSheetId="50">[8]INICIO!$AA$23</definedName>
    <definedName name="label2S" localSheetId="47">[8]INICIO!$AA$23</definedName>
    <definedName name="label2S" localSheetId="38">[5]INICIO!$AA$23</definedName>
    <definedName name="label2S" localSheetId="54">[6]INICIO!$AA$23</definedName>
    <definedName name="label2S" localSheetId="55">[7]INICIO!$AA$23</definedName>
    <definedName name="label2S" localSheetId="36">[3]INICIO!$AA$23</definedName>
    <definedName name="label2S">[6]INICIO!$AA$23</definedName>
    <definedName name="Líneadeacción" localSheetId="37">[9]INICIO!#REF!</definedName>
    <definedName name="Líneadeacción" localSheetId="41">[9]INICIO!#REF!</definedName>
    <definedName name="Líneadeacción" localSheetId="42">[9]INICIO!#REF!</definedName>
    <definedName name="Líneadeacción" localSheetId="22">[13]INICIO!#REF!</definedName>
    <definedName name="Líneadeacción" localSheetId="31">[13]INICIO!#REF!</definedName>
    <definedName name="Líneadeacción" localSheetId="26">[13]INICIO!#REF!</definedName>
    <definedName name="Líneadeacción" localSheetId="27">[13]INICIO!#REF!</definedName>
    <definedName name="Líneadeacción" localSheetId="23">[13]INICIO!#REF!</definedName>
    <definedName name="Líneadeacción" localSheetId="25">[13]INICIO!#REF!</definedName>
    <definedName name="Líneadeacción" localSheetId="30">[13]INICIO!#REF!</definedName>
    <definedName name="Líneadeacción" localSheetId="24">[13]INICIO!#REF!</definedName>
    <definedName name="Líneadeacción" localSheetId="28">[13]INICIO!#REF!</definedName>
    <definedName name="Líneadeacción" localSheetId="34">[13]INICIO!#REF!</definedName>
    <definedName name="Líneadeacción" localSheetId="33">[13]INICIO!#REF!</definedName>
    <definedName name="Líneadeacción" localSheetId="29">[13]INICIO!#REF!</definedName>
    <definedName name="Líneadeacción" localSheetId="35">[13]INICIO!#REF!</definedName>
    <definedName name="Líneadeacción" localSheetId="56">[13]INICIO!#REF!</definedName>
    <definedName name="Líneadeacción" localSheetId="0">[9]INICIO!#REF!</definedName>
    <definedName name="Líneadeacción" localSheetId="2">[11]INICIO!#REF!</definedName>
    <definedName name="Líneadeacción" localSheetId="4">[13]INICIO!#REF!</definedName>
    <definedName name="Líneadeacción" localSheetId="5">[13]INICIO!#REF!</definedName>
    <definedName name="Líneadeacción" localSheetId="6">[13]INICIO!#REF!</definedName>
    <definedName name="Líneadeacción" localSheetId="7">[13]INICIO!#REF!</definedName>
    <definedName name="Líneadeacción" localSheetId="8">[13]INICIO!#REF!</definedName>
    <definedName name="Líneadeacción" localSheetId="9">[13]INICIO!#REF!</definedName>
    <definedName name="Líneadeacción" localSheetId="10">[13]INICIO!#REF!</definedName>
    <definedName name="Líneadeacción" localSheetId="11">[13]INICIO!#REF!</definedName>
    <definedName name="Líneadeacción" localSheetId="12">[13]INICIO!#REF!</definedName>
    <definedName name="Líneadeacción" localSheetId="3">[13]INICIO!#REF!</definedName>
    <definedName name="Líneadeacción" localSheetId="1">[13]INICIO!#REF!</definedName>
    <definedName name="Líneadeacción" localSheetId="43">[9]INICIO!#REF!</definedName>
    <definedName name="Líneadeacción" localSheetId="44">[9]INICIO!#REF!</definedName>
    <definedName name="Líneadeacción" localSheetId="45">[9]INICIO!#REF!</definedName>
    <definedName name="Líneadeacción" localSheetId="46">[9]INICIO!#REF!</definedName>
    <definedName name="Líneadeacción" localSheetId="13">[13]INICIO!#REF!</definedName>
    <definedName name="Líneadeacción" localSheetId="14">[13]INICIO!#REF!</definedName>
    <definedName name="Líneadeacción" localSheetId="15">[13]INICIO!#REF!</definedName>
    <definedName name="Líneadeacción" localSheetId="16">[13]INICIO!#REF!</definedName>
    <definedName name="Líneadeacción" localSheetId="17">[13]INICIO!#REF!</definedName>
    <definedName name="Líneadeacción" localSheetId="18">[13]INICIO!#REF!</definedName>
    <definedName name="Líneadeacción" localSheetId="19">[13]INICIO!#REF!</definedName>
    <definedName name="Líneadeacción" localSheetId="20">[13]INICIO!#REF!</definedName>
    <definedName name="Líneadeacción" localSheetId="58">[13]INICIO!#REF!</definedName>
    <definedName name="Líneadeacción" localSheetId="57">[13]INICIO!#REF!</definedName>
    <definedName name="Líneadeacción" localSheetId="60">[11]INICIO!#REF!</definedName>
    <definedName name="Líneadeacción" localSheetId="59">[11]INICIO!#REF!</definedName>
    <definedName name="Líneadeacción" localSheetId="52">[9]INICIO!#REF!</definedName>
    <definedName name="Líneadeacción" localSheetId="48">[9]INICIO!#REF!</definedName>
    <definedName name="Líneadeacción" localSheetId="51">[9]INICIO!#REF!</definedName>
    <definedName name="Líneadeacción" localSheetId="49">[9]INICIO!#REF!</definedName>
    <definedName name="Líneadeacción" localSheetId="53">[9]INICIO!#REF!</definedName>
    <definedName name="Líneadeacción" localSheetId="50">[9]INICIO!#REF!</definedName>
    <definedName name="Líneadeacción" localSheetId="47">[9]INICIO!#REF!</definedName>
    <definedName name="Líneadeacción" localSheetId="38">[11]INICIO!#REF!</definedName>
    <definedName name="Líneadeacción" localSheetId="54">[13]INICIO!#REF!</definedName>
    <definedName name="Líneadeacción" localSheetId="39">[13]INICIO!#REF!</definedName>
    <definedName name="Líneadeacción" localSheetId="40">[13]INICIO!#REF!</definedName>
    <definedName name="Líneadeacción" localSheetId="55">[13]INICIO!#REF!</definedName>
    <definedName name="Líneadeacción" localSheetId="36">[9]INICIO!#REF!</definedName>
    <definedName name="Líneadeacción">[13]INICIO!#REF!</definedName>
    <definedName name="LISTA_2016" localSheetId="37">#REF!</definedName>
    <definedName name="LISTA_2016" localSheetId="41">#REF!</definedName>
    <definedName name="LISTA_2016" localSheetId="42">#REF!</definedName>
    <definedName name="LISTA_2016" localSheetId="22">#REF!</definedName>
    <definedName name="LISTA_2016" localSheetId="31">#REF!</definedName>
    <definedName name="LISTA_2016" localSheetId="26">#REF!</definedName>
    <definedName name="LISTA_2016" localSheetId="27">#REF!</definedName>
    <definedName name="LISTA_2016" localSheetId="23">#REF!</definedName>
    <definedName name="LISTA_2016" localSheetId="25">#REF!</definedName>
    <definedName name="LISTA_2016" localSheetId="30">#REF!</definedName>
    <definedName name="LISTA_2016" localSheetId="24">#REF!</definedName>
    <definedName name="LISTA_2016" localSheetId="28">#REF!</definedName>
    <definedName name="LISTA_2016" localSheetId="34">#REF!</definedName>
    <definedName name="LISTA_2016" localSheetId="33">#REF!</definedName>
    <definedName name="LISTA_2016" localSheetId="29">#REF!</definedName>
    <definedName name="LISTA_2016" localSheetId="35">#REF!</definedName>
    <definedName name="LISTA_2016" localSheetId="56">#REF!</definedName>
    <definedName name="LISTA_2016" localSheetId="2">#REF!</definedName>
    <definedName name="LISTA_2016" localSheetId="4">#REF!</definedName>
    <definedName name="LISTA_2016" localSheetId="5">#REF!</definedName>
    <definedName name="LISTA_2016" localSheetId="6">#REF!</definedName>
    <definedName name="LISTA_2016" localSheetId="7">#REF!</definedName>
    <definedName name="LISTA_2016" localSheetId="8">#REF!</definedName>
    <definedName name="LISTA_2016" localSheetId="9">#REF!</definedName>
    <definedName name="LISTA_2016" localSheetId="10">#REF!</definedName>
    <definedName name="LISTA_2016" localSheetId="11">#REF!</definedName>
    <definedName name="LISTA_2016" localSheetId="12">#REF!</definedName>
    <definedName name="LISTA_2016" localSheetId="3">#REF!</definedName>
    <definedName name="LISTA_2016" localSheetId="1">#REF!</definedName>
    <definedName name="LISTA_2016" localSheetId="14">#REF!</definedName>
    <definedName name="LISTA_2016" localSheetId="15">#REF!</definedName>
    <definedName name="LISTA_2016" localSheetId="16">#REF!</definedName>
    <definedName name="LISTA_2016" localSheetId="17">#REF!</definedName>
    <definedName name="LISTA_2016" localSheetId="18">#REF!</definedName>
    <definedName name="LISTA_2016" localSheetId="19">#REF!</definedName>
    <definedName name="LISTA_2016" localSheetId="20">#REF!</definedName>
    <definedName name="LISTA_2016" localSheetId="58">#REF!</definedName>
    <definedName name="LISTA_2016" localSheetId="57">#REF!</definedName>
    <definedName name="LISTA_2016" localSheetId="60">#REF!</definedName>
    <definedName name="LISTA_2016" localSheetId="59">#REF!</definedName>
    <definedName name="LISTA_2016" localSheetId="52">#REF!</definedName>
    <definedName name="LISTA_2016" localSheetId="48">#REF!</definedName>
    <definedName name="LISTA_2016" localSheetId="51">#REF!</definedName>
    <definedName name="LISTA_2016" localSheetId="49">#REF!</definedName>
    <definedName name="LISTA_2016" localSheetId="53">#REF!</definedName>
    <definedName name="LISTA_2016" localSheetId="50">#REF!</definedName>
    <definedName name="LISTA_2016" localSheetId="47">#REF!</definedName>
    <definedName name="LISTA_2016" localSheetId="38">#REF!</definedName>
    <definedName name="LISTA_2016" localSheetId="39">#REF!</definedName>
    <definedName name="LISTA_2016" localSheetId="40">#REF!</definedName>
    <definedName name="LISTA_2016" localSheetId="55">#REF!</definedName>
    <definedName name="LISTA_2016" localSheetId="36">#REF!</definedName>
    <definedName name="LISTA_2016">#REF!</definedName>
    <definedName name="lista_ai" localSheetId="37">[3]INICIO!$AO$55:$AO$96</definedName>
    <definedName name="lista_ai" localSheetId="56">[7]INICIO!$AO$55:$AO$96</definedName>
    <definedName name="lista_ai" localSheetId="0">[3]INICIO!$AO$55:$AO$96</definedName>
    <definedName name="lista_ai" localSheetId="2">[5]INICIO!$AO$55:$AO$96</definedName>
    <definedName name="lista_ai" localSheetId="43">[3]INICIO!$AO$55:$AO$96</definedName>
    <definedName name="lista_ai" localSheetId="44">[3]INICIO!$AO$55:$AO$96</definedName>
    <definedName name="lista_ai" localSheetId="45">[3]INICIO!$AO$55:$AO$96</definedName>
    <definedName name="lista_ai" localSheetId="46">[3]INICIO!$AO$55:$AO$96</definedName>
    <definedName name="lista_ai" localSheetId="60">[5]INICIO!$AO$55:$AO$96</definedName>
    <definedName name="lista_ai" localSheetId="59">[5]INICIO!$AO$55:$AO$96</definedName>
    <definedName name="lista_ai" localSheetId="52">[8]INICIO!$AO$55:$AO$96</definedName>
    <definedName name="lista_ai" localSheetId="48">[8]INICIO!$AO$55:$AO$96</definedName>
    <definedName name="lista_ai" localSheetId="51">[8]INICIO!$AO$55:$AO$96</definedName>
    <definedName name="lista_ai" localSheetId="49">[8]INICIO!$AO$55:$AO$96</definedName>
    <definedName name="lista_ai" localSheetId="53">[8]INICIO!$AO$55:$AO$96</definedName>
    <definedName name="lista_ai" localSheetId="50">[8]INICIO!$AO$55:$AO$96</definedName>
    <definedName name="lista_ai" localSheetId="47">[8]INICIO!$AO$55:$AO$96</definedName>
    <definedName name="lista_ai" localSheetId="38">[5]INICIO!$AO$55:$AO$96</definedName>
    <definedName name="lista_ai" localSheetId="54">[6]INICIO!$AO$55:$AO$96</definedName>
    <definedName name="lista_ai" localSheetId="55">[7]INICIO!$AO$55:$AO$96</definedName>
    <definedName name="lista_ai" localSheetId="36">[3]INICIO!$AO$55:$AO$96</definedName>
    <definedName name="lista_ai">[6]INICIO!$AO$55:$AO$96</definedName>
    <definedName name="lista_deleg" localSheetId="37">[3]INICIO!$AR$34:$AR$49</definedName>
    <definedName name="lista_deleg" localSheetId="56">[7]INICIO!$AR$34:$AR$49</definedName>
    <definedName name="lista_deleg" localSheetId="0">[3]INICIO!$AR$34:$AR$49</definedName>
    <definedName name="lista_deleg" localSheetId="2">[5]INICIO!$AR$34:$AR$49</definedName>
    <definedName name="lista_deleg" localSheetId="43">[3]INICIO!$AR$34:$AR$49</definedName>
    <definedName name="lista_deleg" localSheetId="44">[3]INICIO!$AR$34:$AR$49</definedName>
    <definedName name="lista_deleg" localSheetId="45">[3]INICIO!$AR$34:$AR$49</definedName>
    <definedName name="lista_deleg" localSheetId="46">[3]INICIO!$AR$34:$AR$49</definedName>
    <definedName name="lista_deleg" localSheetId="60">[5]INICIO!$AR$34:$AR$49</definedName>
    <definedName name="lista_deleg" localSheetId="59">[5]INICIO!$AR$34:$AR$49</definedName>
    <definedName name="lista_deleg" localSheetId="52">[8]INICIO!$AR$34:$AR$49</definedName>
    <definedName name="lista_deleg" localSheetId="48">[8]INICIO!$AR$34:$AR$49</definedName>
    <definedName name="lista_deleg" localSheetId="51">[8]INICIO!$AR$34:$AR$49</definedName>
    <definedName name="lista_deleg" localSheetId="49">[8]INICIO!$AR$34:$AR$49</definedName>
    <definedName name="lista_deleg" localSheetId="53">[8]INICIO!$AR$34:$AR$49</definedName>
    <definedName name="lista_deleg" localSheetId="50">[8]INICIO!$AR$34:$AR$49</definedName>
    <definedName name="lista_deleg" localSheetId="47">[8]INICIO!$AR$34:$AR$49</definedName>
    <definedName name="lista_deleg" localSheetId="38">[5]INICIO!$AR$34:$AR$49</definedName>
    <definedName name="lista_deleg" localSheetId="54">[6]INICIO!$AR$34:$AR$49</definedName>
    <definedName name="lista_deleg" localSheetId="55">[7]INICIO!$AR$34:$AR$49</definedName>
    <definedName name="lista_deleg" localSheetId="36">[3]INICIO!$AR$34:$AR$49</definedName>
    <definedName name="lista_deleg">[6]INICIO!$AR$34:$AR$49</definedName>
    <definedName name="lista_eppa" localSheetId="37">[3]INICIO!$AR$55:$AS$149</definedName>
    <definedName name="lista_eppa" localSheetId="56">[7]INICIO!$AR$55:$AS$149</definedName>
    <definedName name="lista_eppa" localSheetId="0">[3]INICIO!$AR$55:$AS$149</definedName>
    <definedName name="lista_eppa" localSheetId="2">[5]INICIO!$AR$55:$AS$149</definedName>
    <definedName name="lista_eppa" localSheetId="43">[3]INICIO!$AR$55:$AS$149</definedName>
    <definedName name="lista_eppa" localSheetId="44">[3]INICIO!$AR$55:$AS$149</definedName>
    <definedName name="lista_eppa" localSheetId="45">[3]INICIO!$AR$55:$AS$149</definedName>
    <definedName name="lista_eppa" localSheetId="46">[3]INICIO!$AR$55:$AS$149</definedName>
    <definedName name="lista_eppa" localSheetId="60">[5]INICIO!$AR$55:$AS$149</definedName>
    <definedName name="lista_eppa" localSheetId="59">[5]INICIO!$AR$55:$AS$149</definedName>
    <definedName name="lista_eppa" localSheetId="52">[8]INICIO!$AR$55:$AS$149</definedName>
    <definedName name="lista_eppa" localSheetId="48">[8]INICIO!$AR$55:$AS$149</definedName>
    <definedName name="lista_eppa" localSheetId="51">[8]INICIO!$AR$55:$AS$149</definedName>
    <definedName name="lista_eppa" localSheetId="49">[8]INICIO!$AR$55:$AS$149</definedName>
    <definedName name="lista_eppa" localSheetId="53">[8]INICIO!$AR$55:$AS$149</definedName>
    <definedName name="lista_eppa" localSheetId="50">[8]INICIO!$AR$55:$AS$149</definedName>
    <definedName name="lista_eppa" localSheetId="47">[8]INICIO!$AR$55:$AS$149</definedName>
    <definedName name="lista_eppa" localSheetId="38">[5]INICIO!$AR$55:$AS$149</definedName>
    <definedName name="lista_eppa" localSheetId="54">[6]INICIO!$AR$55:$AS$149</definedName>
    <definedName name="lista_eppa" localSheetId="55">[7]INICIO!$AR$55:$AS$149</definedName>
    <definedName name="lista_eppa" localSheetId="36">[3]INICIO!$AR$55:$AS$149</definedName>
    <definedName name="lista_eppa">[6]INICIO!$AR$55:$AS$149</definedName>
    <definedName name="LISTA_UR" localSheetId="37">[3]INICIO!$Y$4:$Z$93</definedName>
    <definedName name="LISTA_UR" localSheetId="56">[7]INICIO!$Y$4:$Z$93</definedName>
    <definedName name="LISTA_UR" localSheetId="0">[3]INICIO!$Y$4:$Z$93</definedName>
    <definedName name="LISTA_UR" localSheetId="2">[5]INICIO!$Y$4:$Z$93</definedName>
    <definedName name="LISTA_UR" localSheetId="43">[3]INICIO!$Y$4:$Z$93</definedName>
    <definedName name="LISTA_UR" localSheetId="44">[3]INICIO!$Y$4:$Z$93</definedName>
    <definedName name="LISTA_UR" localSheetId="45">[3]INICIO!$Y$4:$Z$93</definedName>
    <definedName name="LISTA_UR" localSheetId="46">[3]INICIO!$Y$4:$Z$93</definedName>
    <definedName name="LISTA_UR" localSheetId="60">[5]INICIO!$Y$4:$Z$93</definedName>
    <definedName name="LISTA_UR" localSheetId="59">[5]INICIO!$Y$4:$Z$93</definedName>
    <definedName name="LISTA_UR" localSheetId="52">[8]INICIO!$Y$4:$Z$93</definedName>
    <definedName name="LISTA_UR" localSheetId="48">[8]INICIO!$Y$4:$Z$93</definedName>
    <definedName name="LISTA_UR" localSheetId="51">[8]INICIO!$Y$4:$Z$93</definedName>
    <definedName name="LISTA_UR" localSheetId="49">[8]INICIO!$Y$4:$Z$93</definedName>
    <definedName name="LISTA_UR" localSheetId="53">[8]INICIO!$Y$4:$Z$93</definedName>
    <definedName name="LISTA_UR" localSheetId="50">[8]INICIO!$Y$4:$Z$93</definedName>
    <definedName name="LISTA_UR" localSheetId="47">[8]INICIO!$Y$4:$Z$93</definedName>
    <definedName name="LISTA_UR" localSheetId="38">[5]INICIO!$Y$4:$Z$93</definedName>
    <definedName name="LISTA_UR" localSheetId="54">[6]INICIO!$Y$4:$Z$93</definedName>
    <definedName name="LISTA_UR" localSheetId="55">[7]INICIO!$Y$4:$Z$93</definedName>
    <definedName name="LISTA_UR" localSheetId="36">[3]INICIO!$Y$4:$Z$93</definedName>
    <definedName name="LISTA_UR">[6]INICIO!$Y$4:$Z$93</definedName>
    <definedName name="MAPPEGS" localSheetId="37">[9]INICIO!#REF!</definedName>
    <definedName name="MAPPEGS" localSheetId="41">[9]INICIO!#REF!</definedName>
    <definedName name="MAPPEGS" localSheetId="42">[9]INICIO!#REF!</definedName>
    <definedName name="MAPPEGS" localSheetId="22">[13]INICIO!#REF!</definedName>
    <definedName name="MAPPEGS" localSheetId="31">[13]INICIO!#REF!</definedName>
    <definedName name="MAPPEGS" localSheetId="26">[13]INICIO!#REF!</definedName>
    <definedName name="MAPPEGS" localSheetId="27">[13]INICIO!#REF!</definedName>
    <definedName name="MAPPEGS" localSheetId="23">[13]INICIO!#REF!</definedName>
    <definedName name="MAPPEGS" localSheetId="25">[13]INICIO!#REF!</definedName>
    <definedName name="MAPPEGS" localSheetId="30">[13]INICIO!#REF!</definedName>
    <definedName name="MAPPEGS" localSheetId="24">[13]INICIO!#REF!</definedName>
    <definedName name="MAPPEGS" localSheetId="28">[13]INICIO!#REF!</definedName>
    <definedName name="MAPPEGS" localSheetId="34">[13]INICIO!#REF!</definedName>
    <definedName name="MAPPEGS" localSheetId="33">[13]INICIO!#REF!</definedName>
    <definedName name="MAPPEGS" localSheetId="29">[13]INICIO!#REF!</definedName>
    <definedName name="MAPPEGS" localSheetId="35">[13]INICIO!#REF!</definedName>
    <definedName name="MAPPEGS" localSheetId="56">[13]INICIO!#REF!</definedName>
    <definedName name="MAPPEGS" localSheetId="0">[9]INICIO!#REF!</definedName>
    <definedName name="MAPPEGS" localSheetId="2">[11]INICIO!#REF!</definedName>
    <definedName name="MAPPEGS" localSheetId="4">[13]INICIO!#REF!</definedName>
    <definedName name="MAPPEGS" localSheetId="5">[13]INICIO!#REF!</definedName>
    <definedName name="MAPPEGS" localSheetId="6">[13]INICIO!#REF!</definedName>
    <definedName name="MAPPEGS" localSheetId="7">[13]INICIO!#REF!</definedName>
    <definedName name="MAPPEGS" localSheetId="8">[13]INICIO!#REF!</definedName>
    <definedName name="MAPPEGS" localSheetId="9">[13]INICIO!#REF!</definedName>
    <definedName name="MAPPEGS" localSheetId="10">[13]INICIO!#REF!</definedName>
    <definedName name="MAPPEGS" localSheetId="11">[13]INICIO!#REF!</definedName>
    <definedName name="MAPPEGS" localSheetId="12">[13]INICIO!#REF!</definedName>
    <definedName name="MAPPEGS" localSheetId="3">[13]INICIO!#REF!</definedName>
    <definedName name="MAPPEGS" localSheetId="1">[13]INICIO!#REF!</definedName>
    <definedName name="MAPPEGS" localSheetId="43">[9]INICIO!#REF!</definedName>
    <definedName name="MAPPEGS" localSheetId="44">[9]INICIO!#REF!</definedName>
    <definedName name="MAPPEGS" localSheetId="45">[9]INICIO!#REF!</definedName>
    <definedName name="MAPPEGS" localSheetId="46">[9]INICIO!#REF!</definedName>
    <definedName name="MAPPEGS" localSheetId="13">[13]INICIO!#REF!</definedName>
    <definedName name="MAPPEGS" localSheetId="14">[13]INICIO!#REF!</definedName>
    <definedName name="MAPPEGS" localSheetId="15">[13]INICIO!#REF!</definedName>
    <definedName name="MAPPEGS" localSheetId="16">[13]INICIO!#REF!</definedName>
    <definedName name="MAPPEGS" localSheetId="17">[13]INICIO!#REF!</definedName>
    <definedName name="MAPPEGS" localSheetId="18">[13]INICIO!#REF!</definedName>
    <definedName name="MAPPEGS" localSheetId="19">[13]INICIO!#REF!</definedName>
    <definedName name="MAPPEGS" localSheetId="20">[13]INICIO!#REF!</definedName>
    <definedName name="MAPPEGS" localSheetId="58">[13]INICIO!#REF!</definedName>
    <definedName name="MAPPEGS" localSheetId="57">[13]INICIO!#REF!</definedName>
    <definedName name="MAPPEGS" localSheetId="60">[11]INICIO!#REF!</definedName>
    <definedName name="MAPPEGS" localSheetId="59">[11]INICIO!#REF!</definedName>
    <definedName name="MAPPEGS" localSheetId="52">[9]INICIO!#REF!</definedName>
    <definedName name="MAPPEGS" localSheetId="48">[9]INICIO!#REF!</definedName>
    <definedName name="MAPPEGS" localSheetId="51">[9]INICIO!#REF!</definedName>
    <definedName name="MAPPEGS" localSheetId="49">[9]INICIO!#REF!</definedName>
    <definedName name="MAPPEGS" localSheetId="53">[9]INICIO!#REF!</definedName>
    <definedName name="MAPPEGS" localSheetId="50">[9]INICIO!#REF!</definedName>
    <definedName name="MAPPEGS" localSheetId="47">[9]INICIO!#REF!</definedName>
    <definedName name="MAPPEGS" localSheetId="38">[11]INICIO!#REF!</definedName>
    <definedName name="MAPPEGS" localSheetId="54">[13]INICIO!#REF!</definedName>
    <definedName name="MAPPEGS" localSheetId="39">[13]INICIO!#REF!</definedName>
    <definedName name="MAPPEGS" localSheetId="40">[13]INICIO!#REF!</definedName>
    <definedName name="MAPPEGS" localSheetId="55">[13]INICIO!#REF!</definedName>
    <definedName name="MAPPEGS" localSheetId="36">[9]INICIO!#REF!</definedName>
    <definedName name="MAPPEGS">[13]INICIO!#REF!</definedName>
    <definedName name="MODIF" localSheetId="37">[3]datos!$U$2:$U$31674</definedName>
    <definedName name="MODIF" localSheetId="56">[7]datos!$U$2:$U$31674</definedName>
    <definedName name="MODIF" localSheetId="0">[3]datos!$U$2:$U$31674</definedName>
    <definedName name="MODIF" localSheetId="2">[5]datos!$U$2:$U$31674</definedName>
    <definedName name="MODIF" localSheetId="43">#REF!</definedName>
    <definedName name="MODIF" localSheetId="44">#REF!</definedName>
    <definedName name="MODIF" localSheetId="45">[3]datos!$U$2:$U$31674</definedName>
    <definedName name="MODIF" localSheetId="46">[3]datos!$U$2:$U$31674</definedName>
    <definedName name="MODIF" localSheetId="60">[5]datos!$U$2:$U$31674</definedName>
    <definedName name="MODIF" localSheetId="59">[5]datos!$U$2:$U$31674</definedName>
    <definedName name="MODIF" localSheetId="52">[8]datos!$U$2:$U$31674</definedName>
    <definedName name="MODIF" localSheetId="48">[8]datos!$U$2:$U$31674</definedName>
    <definedName name="MODIF" localSheetId="51">[8]datos!$U$2:$U$31674</definedName>
    <definedName name="MODIF" localSheetId="49">[8]datos!$U$2:$U$31674</definedName>
    <definedName name="MODIF" localSheetId="53">[8]datos!$U$2:$U$31674</definedName>
    <definedName name="MODIF" localSheetId="50">[8]datos!$U$2:$U$31674</definedName>
    <definedName name="MODIF" localSheetId="47">[8]datos!$U$2:$U$31674</definedName>
    <definedName name="MODIF" localSheetId="38">[5]datos!$U$2:$U$31674</definedName>
    <definedName name="MODIF" localSheetId="54">[6]datos!$U$2:$U$31674</definedName>
    <definedName name="MODIF" localSheetId="55">[7]datos!$U$2:$U$31674</definedName>
    <definedName name="MODIF" localSheetId="36">[3]datos!$U$2:$U$31674</definedName>
    <definedName name="MODIF">[6]datos!$U$2:$U$31674</definedName>
    <definedName name="MSG_ERROR1" localSheetId="37">[9]INICIO!$AA$11</definedName>
    <definedName name="MSG_ERROR1" localSheetId="41">[3]INICIO!$AA$11</definedName>
    <definedName name="MSG_ERROR1" localSheetId="42">[3]INICIO!$AA$11</definedName>
    <definedName name="MSG_ERROR1" localSheetId="56">[10]INICIO!$AA$11</definedName>
    <definedName name="MSG_ERROR1" localSheetId="0">[9]INICIO!$AA$11</definedName>
    <definedName name="MSG_ERROR1" localSheetId="2">[11]INICIO!$AA$11</definedName>
    <definedName name="MSG_ERROR1" localSheetId="43">[9]INICIO!$AA$11</definedName>
    <definedName name="MSG_ERROR1" localSheetId="44">[9]INICIO!$AA$11</definedName>
    <definedName name="MSG_ERROR1" localSheetId="45">[9]INICIO!$AA$11</definedName>
    <definedName name="MSG_ERROR1" localSheetId="46">[9]INICIO!$AA$11</definedName>
    <definedName name="MSG_ERROR1" localSheetId="60">[11]INICIO!$AA$11</definedName>
    <definedName name="MSG_ERROR1" localSheetId="59">[11]INICIO!$AA$11</definedName>
    <definedName name="MSG_ERROR1" localSheetId="52">[12]INICIO!$AA$11</definedName>
    <definedName name="MSG_ERROR1" localSheetId="48">[12]INICIO!$AA$11</definedName>
    <definedName name="MSG_ERROR1" localSheetId="51">[12]INICIO!$AA$11</definedName>
    <definedName name="MSG_ERROR1" localSheetId="49">[12]INICIO!$AA$11</definedName>
    <definedName name="MSG_ERROR1" localSheetId="53">[12]INICIO!$AA$11</definedName>
    <definedName name="MSG_ERROR1" localSheetId="50">[12]INICIO!$AA$11</definedName>
    <definedName name="MSG_ERROR1" localSheetId="47">[12]INICIO!$AA$11</definedName>
    <definedName name="MSG_ERROR1" localSheetId="38">[11]INICIO!$AA$11</definedName>
    <definedName name="MSG_ERROR1" localSheetId="54">[13]INICIO!$AA$11</definedName>
    <definedName name="MSG_ERROR1" localSheetId="55">[10]INICIO!$AA$11</definedName>
    <definedName name="MSG_ERROR1" localSheetId="36">[9]INICIO!$AA$11</definedName>
    <definedName name="MSG_ERROR1">[13]INICIO!$AA$11</definedName>
    <definedName name="MSG_ERROR2" localSheetId="37">[3]INICIO!$AA$12</definedName>
    <definedName name="MSG_ERROR2" localSheetId="56">[7]INICIO!$AA$12</definedName>
    <definedName name="MSG_ERROR2" localSheetId="0">[3]INICIO!$AA$12</definedName>
    <definedName name="MSG_ERROR2" localSheetId="2">[5]INICIO!$AA$12</definedName>
    <definedName name="MSG_ERROR2" localSheetId="43">[3]INICIO!$AA$12</definedName>
    <definedName name="MSG_ERROR2" localSheetId="44">[3]INICIO!$AA$12</definedName>
    <definedName name="MSG_ERROR2" localSheetId="45">[3]INICIO!$AA$12</definedName>
    <definedName name="MSG_ERROR2" localSheetId="46">[3]INICIO!$AA$12</definedName>
    <definedName name="MSG_ERROR2" localSheetId="60">[5]INICIO!$AA$12</definedName>
    <definedName name="MSG_ERROR2" localSheetId="59">[5]INICIO!$AA$12</definedName>
    <definedName name="MSG_ERROR2" localSheetId="52">[8]INICIO!$AA$12</definedName>
    <definedName name="MSG_ERROR2" localSheetId="48">[8]INICIO!$AA$12</definedName>
    <definedName name="MSG_ERROR2" localSheetId="51">[8]INICIO!$AA$12</definedName>
    <definedName name="MSG_ERROR2" localSheetId="49">[8]INICIO!$AA$12</definedName>
    <definedName name="MSG_ERROR2" localSheetId="53">[8]INICIO!$AA$12</definedName>
    <definedName name="MSG_ERROR2" localSheetId="50">[8]INICIO!$AA$12</definedName>
    <definedName name="MSG_ERROR2" localSheetId="47">[8]INICIO!$AA$12</definedName>
    <definedName name="MSG_ERROR2" localSheetId="38">[5]INICIO!$AA$12</definedName>
    <definedName name="MSG_ERROR2" localSheetId="54">[6]INICIO!$AA$12</definedName>
    <definedName name="MSG_ERROR2" localSheetId="55">[7]INICIO!$AA$12</definedName>
    <definedName name="MSG_ERROR2" localSheetId="36">[3]INICIO!$AA$12</definedName>
    <definedName name="MSG_ERROR2">[6]INICIO!$AA$12</definedName>
    <definedName name="OPCION2" localSheetId="37">[9]INICIO!#REF!</definedName>
    <definedName name="OPCION2" localSheetId="41">[3]INICIO!#REF!</definedName>
    <definedName name="OPCION2" localSheetId="42">[3]INICIO!#REF!</definedName>
    <definedName name="OPCION2" localSheetId="22">[13]INICIO!#REF!</definedName>
    <definedName name="OPCION2" localSheetId="31">[13]INICIO!#REF!</definedName>
    <definedName name="OPCION2" localSheetId="26">[13]INICIO!#REF!</definedName>
    <definedName name="OPCION2" localSheetId="27">[13]INICIO!#REF!</definedName>
    <definedName name="OPCION2" localSheetId="23">[13]INICIO!#REF!</definedName>
    <definedName name="OPCION2" localSheetId="25">[13]INICIO!#REF!</definedName>
    <definedName name="OPCION2" localSheetId="30">[13]INICIO!#REF!</definedName>
    <definedName name="OPCION2" localSheetId="24">[13]INICIO!#REF!</definedName>
    <definedName name="OPCION2" localSheetId="28">[13]INICIO!#REF!</definedName>
    <definedName name="OPCION2" localSheetId="34">[13]INICIO!#REF!</definedName>
    <definedName name="OPCION2" localSheetId="33">[13]INICIO!#REF!</definedName>
    <definedName name="OPCION2" localSheetId="29">[13]INICIO!#REF!</definedName>
    <definedName name="OPCION2" localSheetId="35">[13]INICIO!#REF!</definedName>
    <definedName name="OPCION2" localSheetId="56">[10]INICIO!#REF!</definedName>
    <definedName name="OPCION2" localSheetId="0">[9]INICIO!#REF!</definedName>
    <definedName name="OPCION2" localSheetId="2">[11]INICIO!#REF!</definedName>
    <definedName name="OPCION2" localSheetId="4">[13]INICIO!#REF!</definedName>
    <definedName name="OPCION2" localSheetId="5">[13]INICIO!#REF!</definedName>
    <definedName name="OPCION2" localSheetId="6">[13]INICIO!#REF!</definedName>
    <definedName name="OPCION2" localSheetId="7">[13]INICIO!#REF!</definedName>
    <definedName name="OPCION2" localSheetId="8">[13]INICIO!#REF!</definedName>
    <definedName name="OPCION2" localSheetId="9">[13]INICIO!#REF!</definedName>
    <definedName name="OPCION2" localSheetId="10">[13]INICIO!#REF!</definedName>
    <definedName name="OPCION2" localSheetId="11">[13]INICIO!#REF!</definedName>
    <definedName name="OPCION2" localSheetId="12">[13]INICIO!#REF!</definedName>
    <definedName name="OPCION2" localSheetId="3">[13]INICIO!#REF!</definedName>
    <definedName name="OPCION2" localSheetId="1">[13]INICIO!#REF!</definedName>
    <definedName name="OPCION2" localSheetId="43">[9]INICIO!#REF!</definedName>
    <definedName name="OPCION2" localSheetId="44">[9]INICIO!#REF!</definedName>
    <definedName name="OPCION2" localSheetId="45">[9]INICIO!#REF!</definedName>
    <definedName name="OPCION2" localSheetId="46">[9]INICIO!#REF!</definedName>
    <definedName name="OPCION2" localSheetId="13">[13]INICIO!#REF!</definedName>
    <definedName name="OPCION2" localSheetId="14">[13]INICIO!#REF!</definedName>
    <definedName name="OPCION2" localSheetId="15">[13]INICIO!#REF!</definedName>
    <definedName name="OPCION2" localSheetId="16">[13]INICIO!#REF!</definedName>
    <definedName name="OPCION2" localSheetId="17">[13]INICIO!#REF!</definedName>
    <definedName name="OPCION2" localSheetId="18">[13]INICIO!#REF!</definedName>
    <definedName name="OPCION2" localSheetId="19">[13]INICIO!#REF!</definedName>
    <definedName name="OPCION2" localSheetId="20">[13]INICIO!#REF!</definedName>
    <definedName name="OPCION2" localSheetId="58">[13]INICIO!#REF!</definedName>
    <definedName name="OPCION2" localSheetId="57">[13]INICIO!#REF!</definedName>
    <definedName name="OPCION2" localSheetId="60">[11]INICIO!#REF!</definedName>
    <definedName name="OPCION2" localSheetId="59">[11]INICIO!#REF!</definedName>
    <definedName name="OPCION2" localSheetId="52">[12]INICIO!#REF!</definedName>
    <definedName name="OPCION2" localSheetId="48">[12]INICIO!#REF!</definedName>
    <definedName name="OPCION2" localSheetId="51">[12]INICIO!#REF!</definedName>
    <definedName name="OPCION2" localSheetId="49">[12]INICIO!#REF!</definedName>
    <definedName name="OPCION2" localSheetId="53">[12]INICIO!#REF!</definedName>
    <definedName name="OPCION2" localSheetId="50">[12]INICIO!#REF!</definedName>
    <definedName name="OPCION2" localSheetId="47">[12]INICIO!#REF!</definedName>
    <definedName name="OPCION2" localSheetId="38">[11]INICIO!#REF!</definedName>
    <definedName name="OPCION2" localSheetId="54">[13]INICIO!#REF!</definedName>
    <definedName name="OPCION2" localSheetId="39">[13]INICIO!#REF!</definedName>
    <definedName name="OPCION2" localSheetId="40">[13]INICIO!#REF!</definedName>
    <definedName name="OPCION2" localSheetId="55">[10]INICIO!#REF!</definedName>
    <definedName name="OPCION2" localSheetId="36">[9]INICIO!#REF!</definedName>
    <definedName name="OPCION2">[13]INICIO!#REF!</definedName>
    <definedName name="ORIG" localSheetId="37">[3]datos!$T$2:$T$31674</definedName>
    <definedName name="ORIG" localSheetId="56">[7]datos!$T$2:$T$31674</definedName>
    <definedName name="ORIG" localSheetId="0">[3]datos!$T$2:$T$31674</definedName>
    <definedName name="ORIG" localSheetId="2">[5]datos!$T$2:$T$31674</definedName>
    <definedName name="ORIG" localSheetId="43">#REF!</definedName>
    <definedName name="ORIG" localSheetId="44">#REF!</definedName>
    <definedName name="ORIG" localSheetId="45">[3]datos!$T$2:$T$31674</definedName>
    <definedName name="ORIG" localSheetId="46">[3]datos!$T$2:$T$31674</definedName>
    <definedName name="ORIG" localSheetId="60">[5]datos!$T$2:$T$31674</definedName>
    <definedName name="ORIG" localSheetId="59">[5]datos!$T$2:$T$31674</definedName>
    <definedName name="ORIG" localSheetId="52">[8]datos!$T$2:$T$31674</definedName>
    <definedName name="ORIG" localSheetId="48">[8]datos!$T$2:$T$31674</definedName>
    <definedName name="ORIG" localSheetId="51">[8]datos!$T$2:$T$31674</definedName>
    <definedName name="ORIG" localSheetId="49">[8]datos!$T$2:$T$31674</definedName>
    <definedName name="ORIG" localSheetId="53">[8]datos!$T$2:$T$31674</definedName>
    <definedName name="ORIG" localSheetId="50">[8]datos!$T$2:$T$31674</definedName>
    <definedName name="ORIG" localSheetId="47">[8]datos!$T$2:$T$31674</definedName>
    <definedName name="ORIG" localSheetId="38">[5]datos!$T$2:$T$31674</definedName>
    <definedName name="ORIG" localSheetId="54">[6]datos!$T$2:$T$31674</definedName>
    <definedName name="ORIG" localSheetId="55">[7]datos!$T$2:$T$31674</definedName>
    <definedName name="ORIG" localSheetId="36">[3]datos!$T$2:$T$31674</definedName>
    <definedName name="ORIG">[6]datos!$T$2:$T$31674</definedName>
    <definedName name="P" localSheetId="37">[3]INICIO!$AO$5:$AP$32</definedName>
    <definedName name="P" localSheetId="56">[7]INICIO!$AO$5:$AP$32</definedName>
    <definedName name="P" localSheetId="0">[3]INICIO!$AO$5:$AP$32</definedName>
    <definedName name="P" localSheetId="2">[5]INICIO!$AO$5:$AP$32</definedName>
    <definedName name="P" localSheetId="43">[3]INICIO!$AO$5:$AP$32</definedName>
    <definedName name="P" localSheetId="44">[3]INICIO!$AO$5:$AP$32</definedName>
    <definedName name="P" localSheetId="45">[3]INICIO!$AO$5:$AP$32</definedName>
    <definedName name="P" localSheetId="46">[3]INICIO!$AO$5:$AP$32</definedName>
    <definedName name="P" localSheetId="60">[5]INICIO!$AO$5:$AP$32</definedName>
    <definedName name="P" localSheetId="59">[5]INICIO!$AO$5:$AP$32</definedName>
    <definedName name="P" localSheetId="52">[8]INICIO!$AO$5:$AP$32</definedName>
    <definedName name="P" localSheetId="48">[8]INICIO!$AO$5:$AP$32</definedName>
    <definedName name="P" localSheetId="51">[8]INICIO!$AO$5:$AP$32</definedName>
    <definedName name="P" localSheetId="49">[8]INICIO!$AO$5:$AP$32</definedName>
    <definedName name="P" localSheetId="53">[8]INICIO!$AO$5:$AP$32</definedName>
    <definedName name="P" localSheetId="50">[8]INICIO!$AO$5:$AP$32</definedName>
    <definedName name="P" localSheetId="47">[8]INICIO!$AO$5:$AP$32</definedName>
    <definedName name="P" localSheetId="38">[5]INICIO!$AO$5:$AP$32</definedName>
    <definedName name="P" localSheetId="54">[6]INICIO!$AO$5:$AP$32</definedName>
    <definedName name="P" localSheetId="55">[7]INICIO!$AO$5:$AP$32</definedName>
    <definedName name="P" localSheetId="36">[3]INICIO!$AO$5:$AP$32</definedName>
    <definedName name="P">[6]INICIO!$AO$5:$AP$32</definedName>
    <definedName name="P_K" localSheetId="37">[3]INICIO!$AO$5:$AO$32</definedName>
    <definedName name="P_K" localSheetId="56">[7]INICIO!$AO$5:$AO$32</definedName>
    <definedName name="P_K" localSheetId="0">[3]INICIO!$AO$5:$AO$32</definedName>
    <definedName name="P_K" localSheetId="2">[5]INICIO!$AO$5:$AO$32</definedName>
    <definedName name="P_K" localSheetId="43">[3]INICIO!$AO$5:$AO$32</definedName>
    <definedName name="P_K" localSheetId="44">[3]INICIO!$AO$5:$AO$32</definedName>
    <definedName name="P_K" localSheetId="45">[3]INICIO!$AO$5:$AO$32</definedName>
    <definedName name="P_K" localSheetId="46">[3]INICIO!$AO$5:$AO$32</definedName>
    <definedName name="P_K" localSheetId="60">[5]INICIO!$AO$5:$AO$32</definedName>
    <definedName name="P_K" localSheetId="59">[5]INICIO!$AO$5:$AO$32</definedName>
    <definedName name="P_K" localSheetId="52">[8]INICIO!$AO$5:$AO$32</definedName>
    <definedName name="P_K" localSheetId="48">[8]INICIO!$AO$5:$AO$32</definedName>
    <definedName name="P_K" localSheetId="51">[8]INICIO!$AO$5:$AO$32</definedName>
    <definedName name="P_K" localSheetId="49">[8]INICIO!$AO$5:$AO$32</definedName>
    <definedName name="P_K" localSheetId="53">[8]INICIO!$AO$5:$AO$32</definedName>
    <definedName name="P_K" localSheetId="50">[8]INICIO!$AO$5:$AO$32</definedName>
    <definedName name="P_K" localSheetId="47">[8]INICIO!$AO$5:$AO$32</definedName>
    <definedName name="P_K" localSheetId="38">[5]INICIO!$AO$5:$AO$32</definedName>
    <definedName name="P_K" localSheetId="54">[6]INICIO!$AO$5:$AO$32</definedName>
    <definedName name="P_K" localSheetId="55">[7]INICIO!$AO$5:$AO$32</definedName>
    <definedName name="P_K" localSheetId="36">[3]INICIO!$AO$5:$AO$32</definedName>
    <definedName name="P_K">[6]INICIO!$AO$5:$AO$32</definedName>
    <definedName name="PE" localSheetId="37">[3]INICIO!$AR$5:$AS$16</definedName>
    <definedName name="PE" localSheetId="56">[7]INICIO!$AR$5:$AS$16</definedName>
    <definedName name="PE" localSheetId="0">[3]INICIO!$AR$5:$AS$16</definedName>
    <definedName name="PE" localSheetId="2">[5]INICIO!$AR$5:$AS$16</definedName>
    <definedName name="PE" localSheetId="43">[3]INICIO!$AR$5:$AS$16</definedName>
    <definedName name="PE" localSheetId="44">[3]INICIO!$AR$5:$AS$16</definedName>
    <definedName name="PE" localSheetId="45">[3]INICIO!$AR$5:$AS$16</definedName>
    <definedName name="PE" localSheetId="46">[3]INICIO!$AR$5:$AS$16</definedName>
    <definedName name="PE" localSheetId="60">[5]INICIO!$AR$5:$AS$16</definedName>
    <definedName name="PE" localSheetId="59">[5]INICIO!$AR$5:$AS$16</definedName>
    <definedName name="PE" localSheetId="52">[8]INICIO!$AR$5:$AS$16</definedName>
    <definedName name="PE" localSheetId="48">[8]INICIO!$AR$5:$AS$16</definedName>
    <definedName name="PE" localSheetId="51">[8]INICIO!$AR$5:$AS$16</definedName>
    <definedName name="PE" localSheetId="49">[8]INICIO!$AR$5:$AS$16</definedName>
    <definedName name="PE" localSheetId="53">[8]INICIO!$AR$5:$AS$16</definedName>
    <definedName name="PE" localSheetId="50">[8]INICIO!$AR$5:$AS$16</definedName>
    <definedName name="PE" localSheetId="47">[8]INICIO!$AR$5:$AS$16</definedName>
    <definedName name="PE" localSheetId="38">[5]INICIO!$AR$5:$AS$16</definedName>
    <definedName name="PE" localSheetId="54">[6]INICIO!$AR$5:$AS$16</definedName>
    <definedName name="PE" localSheetId="55">[7]INICIO!$AR$5:$AS$16</definedName>
    <definedName name="PE" localSheetId="36">[3]INICIO!$AR$5:$AS$16</definedName>
    <definedName name="PE">[6]INICIO!$AR$5:$AS$16</definedName>
    <definedName name="PE_K" localSheetId="37">[3]INICIO!$AR$5:$AR$16</definedName>
    <definedName name="PE_K" localSheetId="56">[7]INICIO!$AR$5:$AR$16</definedName>
    <definedName name="PE_K" localSheetId="0">[3]INICIO!$AR$5:$AR$16</definedName>
    <definedName name="PE_K" localSheetId="2">[5]INICIO!$AR$5:$AR$16</definedName>
    <definedName name="PE_K" localSheetId="43">[3]INICIO!$AR$5:$AR$16</definedName>
    <definedName name="PE_K" localSheetId="44">[3]INICIO!$AR$5:$AR$16</definedName>
    <definedName name="PE_K" localSheetId="45">[3]INICIO!$AR$5:$AR$16</definedName>
    <definedName name="PE_K" localSheetId="46">[3]INICIO!$AR$5:$AR$16</definedName>
    <definedName name="PE_K" localSheetId="60">[5]INICIO!$AR$5:$AR$16</definedName>
    <definedName name="PE_K" localSheetId="59">[5]INICIO!$AR$5:$AR$16</definedName>
    <definedName name="PE_K" localSheetId="52">[8]INICIO!$AR$5:$AR$16</definedName>
    <definedName name="PE_K" localSheetId="48">[8]INICIO!$AR$5:$AR$16</definedName>
    <definedName name="PE_K" localSheetId="51">[8]INICIO!$AR$5:$AR$16</definedName>
    <definedName name="PE_K" localSheetId="49">[8]INICIO!$AR$5:$AR$16</definedName>
    <definedName name="PE_K" localSheetId="53">[8]INICIO!$AR$5:$AR$16</definedName>
    <definedName name="PE_K" localSheetId="50">[8]INICIO!$AR$5:$AR$16</definedName>
    <definedName name="PE_K" localSheetId="47">[8]INICIO!$AR$5:$AR$16</definedName>
    <definedName name="PE_K" localSheetId="38">[5]INICIO!$AR$5:$AR$16</definedName>
    <definedName name="PE_K" localSheetId="54">[6]INICIO!$AR$5:$AR$16</definedName>
    <definedName name="PE_K" localSheetId="55">[7]INICIO!$AR$5:$AR$16</definedName>
    <definedName name="PE_K" localSheetId="36">[3]INICIO!$AR$5:$AR$16</definedName>
    <definedName name="PE_K">[6]INICIO!$AR$5:$AR$16</definedName>
    <definedName name="PEDO" localSheetId="37">[20]INICIO!#REF!</definedName>
    <definedName name="PEDO" localSheetId="41">[20]INICIO!#REF!</definedName>
    <definedName name="PEDO" localSheetId="42">[20]INICIO!#REF!</definedName>
    <definedName name="PEDO" localSheetId="22">[13]INICIO!#REF!</definedName>
    <definedName name="PEDO" localSheetId="31">[13]INICIO!#REF!</definedName>
    <definedName name="PEDO" localSheetId="26">[13]INICIO!#REF!</definedName>
    <definedName name="PEDO" localSheetId="27">[13]INICIO!#REF!</definedName>
    <definedName name="PEDO" localSheetId="23">[13]INICIO!#REF!</definedName>
    <definedName name="PEDO" localSheetId="25">[13]INICIO!#REF!</definedName>
    <definedName name="PEDO" localSheetId="30">[13]INICIO!#REF!</definedName>
    <definedName name="PEDO" localSheetId="24">[13]INICIO!#REF!</definedName>
    <definedName name="PEDO" localSheetId="28">[13]INICIO!#REF!</definedName>
    <definedName name="PEDO" localSheetId="34">[13]INICIO!#REF!</definedName>
    <definedName name="PEDO" localSheetId="33">[13]INICIO!#REF!</definedName>
    <definedName name="PEDO" localSheetId="29">[13]INICIO!#REF!</definedName>
    <definedName name="PEDO" localSheetId="35">[13]INICIO!#REF!</definedName>
    <definedName name="PEDO" localSheetId="56">[13]INICIO!#REF!</definedName>
    <definedName name="PEDO" localSheetId="2">[11]INICIO!#REF!</definedName>
    <definedName name="PEDO" localSheetId="4">[13]INICIO!#REF!</definedName>
    <definedName name="PEDO" localSheetId="5">[13]INICIO!#REF!</definedName>
    <definedName name="PEDO" localSheetId="6">[13]INICIO!#REF!</definedName>
    <definedName name="PEDO" localSheetId="7">[13]INICIO!#REF!</definedName>
    <definedName name="PEDO" localSheetId="8">[13]INICIO!#REF!</definedName>
    <definedName name="PEDO" localSheetId="9">[13]INICIO!#REF!</definedName>
    <definedName name="PEDO" localSheetId="10">[13]INICIO!#REF!</definedName>
    <definedName name="PEDO" localSheetId="11">[13]INICIO!#REF!</definedName>
    <definedName name="PEDO" localSheetId="12">[13]INICIO!#REF!</definedName>
    <definedName name="PEDO" localSheetId="3">[13]INICIO!#REF!</definedName>
    <definedName name="PEDO" localSheetId="1">[13]INICIO!#REF!</definedName>
    <definedName name="PEDO" localSheetId="13">[13]INICIO!#REF!</definedName>
    <definedName name="PEDO" localSheetId="14">[13]INICIO!#REF!</definedName>
    <definedName name="PEDO" localSheetId="15">[13]INICIO!#REF!</definedName>
    <definedName name="PEDO" localSheetId="16">[13]INICIO!#REF!</definedName>
    <definedName name="PEDO" localSheetId="17">[13]INICIO!#REF!</definedName>
    <definedName name="PEDO" localSheetId="18">[13]INICIO!#REF!</definedName>
    <definedName name="PEDO" localSheetId="19">[13]INICIO!#REF!</definedName>
    <definedName name="PEDO" localSheetId="20">[13]INICIO!#REF!</definedName>
    <definedName name="PEDO" localSheetId="58">[13]INICIO!#REF!</definedName>
    <definedName name="PEDO" localSheetId="57">[13]INICIO!#REF!</definedName>
    <definedName name="PEDO" localSheetId="60">[11]INICIO!#REF!</definedName>
    <definedName name="PEDO" localSheetId="59">[11]INICIO!#REF!</definedName>
    <definedName name="PEDO" localSheetId="52">[9]INICIO!#REF!</definedName>
    <definedName name="PEDO" localSheetId="48">[9]INICIO!#REF!</definedName>
    <definedName name="PEDO" localSheetId="51">[9]INICIO!#REF!</definedName>
    <definedName name="PEDO" localSheetId="49">[9]INICIO!#REF!</definedName>
    <definedName name="PEDO" localSheetId="53">[9]INICIO!#REF!</definedName>
    <definedName name="PEDO" localSheetId="50">[9]INICIO!#REF!</definedName>
    <definedName name="PEDO" localSheetId="47">[9]INICIO!#REF!</definedName>
    <definedName name="PEDO" localSheetId="38">[11]INICIO!#REF!</definedName>
    <definedName name="PEDO" localSheetId="54">[13]INICIO!#REF!</definedName>
    <definedName name="PEDO" localSheetId="39">[13]INICIO!#REF!</definedName>
    <definedName name="PEDO" localSheetId="40">[13]INICIO!#REF!</definedName>
    <definedName name="PEDO" localSheetId="55">[13]INICIO!#REF!</definedName>
    <definedName name="PEDO" localSheetId="36">[20]INICIO!#REF!</definedName>
    <definedName name="PEDO">[13]INICIO!#REF!</definedName>
    <definedName name="PERIODO" localSheetId="37">#REF!</definedName>
    <definedName name="PERIODO" localSheetId="41">#REF!</definedName>
    <definedName name="PERIODO" localSheetId="42">#REF!</definedName>
    <definedName name="PERIODO" localSheetId="22">#REF!</definedName>
    <definedName name="PERIODO" localSheetId="31">#REF!</definedName>
    <definedName name="PERIODO" localSheetId="26">#REF!</definedName>
    <definedName name="PERIODO" localSheetId="27">#REF!</definedName>
    <definedName name="PERIODO" localSheetId="23">#REF!</definedName>
    <definedName name="PERIODO" localSheetId="25">#REF!</definedName>
    <definedName name="PERIODO" localSheetId="30">#REF!</definedName>
    <definedName name="PERIODO" localSheetId="24">#REF!</definedName>
    <definedName name="PERIODO" localSheetId="28">#REF!</definedName>
    <definedName name="PERIODO" localSheetId="34">#REF!</definedName>
    <definedName name="PERIODO" localSheetId="33">#REF!</definedName>
    <definedName name="PERIODO" localSheetId="29">#REF!</definedName>
    <definedName name="PERIODO" localSheetId="35">#REF!</definedName>
    <definedName name="PERIODO" localSheetId="56">#REF!</definedName>
    <definedName name="PERIODO" localSheetId="2">#REF!</definedName>
    <definedName name="PERIODO" localSheetId="4">#REF!</definedName>
    <definedName name="PERIODO" localSheetId="5">#REF!</definedName>
    <definedName name="PERIODO" localSheetId="6">#REF!</definedName>
    <definedName name="PERIODO" localSheetId="7">#REF!</definedName>
    <definedName name="PERIODO" localSheetId="8">#REF!</definedName>
    <definedName name="PERIODO" localSheetId="9">#REF!</definedName>
    <definedName name="PERIODO" localSheetId="10">#REF!</definedName>
    <definedName name="PERIODO" localSheetId="11">#REF!</definedName>
    <definedName name="PERIODO" localSheetId="12">#REF!</definedName>
    <definedName name="PERIODO" localSheetId="3">#REF!</definedName>
    <definedName name="PERIODO" localSheetId="1">#REF!</definedName>
    <definedName name="periodo" localSheetId="43">'EP-03'!#REF!</definedName>
    <definedName name="periodo" localSheetId="44">'EP-04'!#REF!</definedName>
    <definedName name="PERIODO" localSheetId="45">#REF!</definedName>
    <definedName name="PERIODO" localSheetId="13">#REF!</definedName>
    <definedName name="PERIODO" localSheetId="14">#REF!</definedName>
    <definedName name="PERIODO" localSheetId="15">#REF!</definedName>
    <definedName name="PERIODO" localSheetId="16">#REF!</definedName>
    <definedName name="PERIODO" localSheetId="17">#REF!</definedName>
    <definedName name="PERIODO" localSheetId="18">#REF!</definedName>
    <definedName name="PERIODO" localSheetId="19">#REF!</definedName>
    <definedName name="PERIODO" localSheetId="20">#REF!</definedName>
    <definedName name="PERIODO" localSheetId="58">#REF!</definedName>
    <definedName name="PERIODO" localSheetId="57">#REF!</definedName>
    <definedName name="PERIODO" localSheetId="60">#REF!</definedName>
    <definedName name="PERIODO" localSheetId="59">#REF!</definedName>
    <definedName name="PERIODO" localSheetId="52">#REF!</definedName>
    <definedName name="PERIODO" localSheetId="48">#REF!</definedName>
    <definedName name="PERIODO" localSheetId="51">#REF!</definedName>
    <definedName name="PERIODO" localSheetId="49">#REF!</definedName>
    <definedName name="PERIODO" localSheetId="53">#REF!</definedName>
    <definedName name="PERIODO" localSheetId="50">#REF!</definedName>
    <definedName name="PERIODO" localSheetId="47">#REF!</definedName>
    <definedName name="PERIODO" localSheetId="38">#REF!</definedName>
    <definedName name="PERIODO" localSheetId="54">#REF!</definedName>
    <definedName name="PERIODO" localSheetId="39">#REF!</definedName>
    <definedName name="PERIODO" localSheetId="40">#REF!</definedName>
    <definedName name="PERIODO" localSheetId="55">#REF!</definedName>
    <definedName name="PERIODO" localSheetId="36">#REF!</definedName>
    <definedName name="PERIODO">#REF!</definedName>
    <definedName name="PRC" localSheetId="37">#REF!</definedName>
    <definedName name="PRC" localSheetId="42">#REF!</definedName>
    <definedName name="PRC" localSheetId="22">#REF!</definedName>
    <definedName name="PRC" localSheetId="31">#REF!</definedName>
    <definedName name="PRC" localSheetId="26">#REF!</definedName>
    <definedName name="PRC" localSheetId="27">#REF!</definedName>
    <definedName name="PRC" localSheetId="23">#REF!</definedName>
    <definedName name="PRC" localSheetId="25">#REF!</definedName>
    <definedName name="PRC" localSheetId="30">#REF!</definedName>
    <definedName name="PRC" localSheetId="24">#REF!</definedName>
    <definedName name="PRC" localSheetId="28">#REF!</definedName>
    <definedName name="PRC" localSheetId="34">#REF!</definedName>
    <definedName name="PRC" localSheetId="33">#REF!</definedName>
    <definedName name="PRC" localSheetId="29">#REF!</definedName>
    <definedName name="PRC" localSheetId="35">#REF!</definedName>
    <definedName name="PRC" localSheetId="56">#REF!</definedName>
    <definedName name="PRC" localSheetId="2">#REF!</definedName>
    <definedName name="PRC" localSheetId="4">#REF!</definedName>
    <definedName name="PRC" localSheetId="5">#REF!</definedName>
    <definedName name="PRC" localSheetId="6">#REF!</definedName>
    <definedName name="PRC" localSheetId="7">#REF!</definedName>
    <definedName name="PRC" localSheetId="8">#REF!</definedName>
    <definedName name="PRC" localSheetId="9">#REF!</definedName>
    <definedName name="PRC" localSheetId="10">#REF!</definedName>
    <definedName name="PRC" localSheetId="11">#REF!</definedName>
    <definedName name="PRC" localSheetId="12">#REF!</definedName>
    <definedName name="PRC" localSheetId="1">#REF!</definedName>
    <definedName name="PRC" localSheetId="14">#REF!</definedName>
    <definedName name="PRC" localSheetId="15">#REF!</definedName>
    <definedName name="PRC" localSheetId="16">#REF!</definedName>
    <definedName name="PRC" localSheetId="17">#REF!</definedName>
    <definedName name="PRC" localSheetId="18">#REF!</definedName>
    <definedName name="PRC" localSheetId="19">#REF!</definedName>
    <definedName name="PRC" localSheetId="20">#REF!</definedName>
    <definedName name="PRC" localSheetId="58">#REF!</definedName>
    <definedName name="PRC" localSheetId="57">#REF!</definedName>
    <definedName name="PRC" localSheetId="60">#REF!</definedName>
    <definedName name="PRC" localSheetId="59">#REF!</definedName>
    <definedName name="PRC" localSheetId="52">#REF!</definedName>
    <definedName name="PRC" localSheetId="48">#REF!</definedName>
    <definedName name="PRC" localSheetId="51">#REF!</definedName>
    <definedName name="PRC" localSheetId="49">#REF!</definedName>
    <definedName name="PRC" localSheetId="53">#REF!</definedName>
    <definedName name="PRC" localSheetId="50">#REF!</definedName>
    <definedName name="PRC" localSheetId="47">#REF!</definedName>
    <definedName name="PRC" localSheetId="38">#REF!</definedName>
    <definedName name="PRC" localSheetId="39">#REF!</definedName>
    <definedName name="PRC" localSheetId="40">#REF!</definedName>
    <definedName name="PRC" localSheetId="55">#REF!</definedName>
    <definedName name="PRC" localSheetId="36">#REF!</definedName>
    <definedName name="PRC">#REF!</definedName>
    <definedName name="PROG" localSheetId="37">#REF!</definedName>
    <definedName name="PROG" localSheetId="41">#REF!</definedName>
    <definedName name="PROG" localSheetId="42">#REF!</definedName>
    <definedName name="PROG" localSheetId="22">#REF!</definedName>
    <definedName name="PROG" localSheetId="31">#REF!</definedName>
    <definedName name="PROG" localSheetId="26">#REF!</definedName>
    <definedName name="PROG" localSheetId="27">#REF!</definedName>
    <definedName name="PROG" localSheetId="23">#REF!</definedName>
    <definedName name="PROG" localSheetId="25">#REF!</definedName>
    <definedName name="PROG" localSheetId="30">#REF!</definedName>
    <definedName name="PROG" localSheetId="24">#REF!</definedName>
    <definedName name="PROG" localSheetId="28">#REF!</definedName>
    <definedName name="PROG" localSheetId="34">#REF!</definedName>
    <definedName name="PROG" localSheetId="33">#REF!</definedName>
    <definedName name="PROG" localSheetId="29">#REF!</definedName>
    <definedName name="PROG" localSheetId="35">#REF!</definedName>
    <definedName name="PROG" localSheetId="56">#REF!</definedName>
    <definedName name="PROG" localSheetId="2">#REF!</definedName>
    <definedName name="PROG" localSheetId="4">#REF!</definedName>
    <definedName name="PROG" localSheetId="5">#REF!</definedName>
    <definedName name="PROG" localSheetId="6">#REF!</definedName>
    <definedName name="PROG" localSheetId="7">#REF!</definedName>
    <definedName name="PROG" localSheetId="8">#REF!</definedName>
    <definedName name="PROG" localSheetId="9">#REF!</definedName>
    <definedName name="PROG" localSheetId="10">#REF!</definedName>
    <definedName name="PROG" localSheetId="11">#REF!</definedName>
    <definedName name="PROG" localSheetId="12">#REF!</definedName>
    <definedName name="PROG" localSheetId="3">#REF!</definedName>
    <definedName name="PROG" localSheetId="1">#REF!</definedName>
    <definedName name="PROG" localSheetId="43">#REF!</definedName>
    <definedName name="PROG" localSheetId="44">#REF!</definedName>
    <definedName name="PROG" localSheetId="45">#REF!</definedName>
    <definedName name="PROG" localSheetId="13">#REF!</definedName>
    <definedName name="PROG" localSheetId="14">#REF!</definedName>
    <definedName name="PROG" localSheetId="15">#REF!</definedName>
    <definedName name="PROG" localSheetId="16">#REF!</definedName>
    <definedName name="PROG" localSheetId="17">#REF!</definedName>
    <definedName name="PROG" localSheetId="18">#REF!</definedName>
    <definedName name="PROG" localSheetId="19">#REF!</definedName>
    <definedName name="PROG" localSheetId="20">#REF!</definedName>
    <definedName name="PROG" localSheetId="58">#REF!</definedName>
    <definedName name="PROG" localSheetId="57">#REF!</definedName>
    <definedName name="PROG" localSheetId="60">#REF!</definedName>
    <definedName name="PROG" localSheetId="59">#REF!</definedName>
    <definedName name="PROG" localSheetId="52">#REF!</definedName>
    <definedName name="PROG" localSheetId="48">#REF!</definedName>
    <definedName name="PROG" localSheetId="51">#REF!</definedName>
    <definedName name="PROG" localSheetId="49">#REF!</definedName>
    <definedName name="PROG" localSheetId="53">#REF!</definedName>
    <definedName name="PROG" localSheetId="50">#REF!</definedName>
    <definedName name="PROG" localSheetId="47">#REF!</definedName>
    <definedName name="PROG" localSheetId="38">#REF!</definedName>
    <definedName name="PROG" localSheetId="54">#REF!</definedName>
    <definedName name="PROG" localSheetId="39">#REF!</definedName>
    <definedName name="PROG" localSheetId="40">#REF!</definedName>
    <definedName name="PROG" localSheetId="55">#REF!</definedName>
    <definedName name="PROG" localSheetId="36">#REF!</definedName>
    <definedName name="PROG">#REF!</definedName>
    <definedName name="ptda" localSheetId="37">#REF!</definedName>
    <definedName name="ptda" localSheetId="41">#REF!</definedName>
    <definedName name="ptda" localSheetId="42">#REF!</definedName>
    <definedName name="ptda" localSheetId="22">#REF!</definedName>
    <definedName name="ptda" localSheetId="31">#REF!</definedName>
    <definedName name="ptda" localSheetId="26">#REF!</definedName>
    <definedName name="ptda" localSheetId="27">#REF!</definedName>
    <definedName name="ptda" localSheetId="23">#REF!</definedName>
    <definedName name="ptda" localSheetId="25">#REF!</definedName>
    <definedName name="ptda" localSheetId="30">#REF!</definedName>
    <definedName name="ptda" localSheetId="24">#REF!</definedName>
    <definedName name="ptda" localSheetId="28">#REF!</definedName>
    <definedName name="ptda" localSheetId="34">#REF!</definedName>
    <definedName name="ptda" localSheetId="33">#REF!</definedName>
    <definedName name="ptda" localSheetId="29">#REF!</definedName>
    <definedName name="ptda" localSheetId="35">#REF!</definedName>
    <definedName name="ptda" localSheetId="56">#REF!</definedName>
    <definedName name="ptda" localSheetId="2">#REF!</definedName>
    <definedName name="ptda" localSheetId="4">#REF!</definedName>
    <definedName name="ptda" localSheetId="5">#REF!</definedName>
    <definedName name="ptda" localSheetId="6">#REF!</definedName>
    <definedName name="ptda" localSheetId="7">#REF!</definedName>
    <definedName name="ptda" localSheetId="8">#REF!</definedName>
    <definedName name="ptda" localSheetId="9">#REF!</definedName>
    <definedName name="ptda" localSheetId="10">#REF!</definedName>
    <definedName name="ptda" localSheetId="11">#REF!</definedName>
    <definedName name="ptda" localSheetId="12">#REF!</definedName>
    <definedName name="ptda" localSheetId="3">#REF!</definedName>
    <definedName name="ptda" localSheetId="1">#REF!</definedName>
    <definedName name="ptda" localSheetId="43">#REF!</definedName>
    <definedName name="ptda" localSheetId="44">#REF!</definedName>
    <definedName name="ptda" localSheetId="45">#REF!</definedName>
    <definedName name="ptda" localSheetId="13">#REF!</definedName>
    <definedName name="ptda" localSheetId="14">#REF!</definedName>
    <definedName name="ptda" localSheetId="15">#REF!</definedName>
    <definedName name="ptda" localSheetId="16">#REF!</definedName>
    <definedName name="ptda" localSheetId="17">#REF!</definedName>
    <definedName name="ptda" localSheetId="18">#REF!</definedName>
    <definedName name="ptda" localSheetId="19">#REF!</definedName>
    <definedName name="ptda" localSheetId="20">#REF!</definedName>
    <definedName name="ptda" localSheetId="58">#REF!</definedName>
    <definedName name="ptda" localSheetId="57">#REF!</definedName>
    <definedName name="ptda" localSheetId="60">#REF!</definedName>
    <definedName name="ptda" localSheetId="59">#REF!</definedName>
    <definedName name="ptda" localSheetId="52">#REF!</definedName>
    <definedName name="ptda" localSheetId="48">#REF!</definedName>
    <definedName name="ptda" localSheetId="51">#REF!</definedName>
    <definedName name="ptda" localSheetId="49">#REF!</definedName>
    <definedName name="ptda" localSheetId="53">#REF!</definedName>
    <definedName name="ptda" localSheetId="50">#REF!</definedName>
    <definedName name="ptda" localSheetId="47">#REF!</definedName>
    <definedName name="ptda" localSheetId="38">#REF!</definedName>
    <definedName name="ptda" localSheetId="54">#REF!</definedName>
    <definedName name="ptda" localSheetId="39">#REF!</definedName>
    <definedName name="ptda" localSheetId="40">#REF!</definedName>
    <definedName name="ptda" localSheetId="55">#REF!</definedName>
    <definedName name="ptda" localSheetId="36">#REF!</definedName>
    <definedName name="ptda">#REF!</definedName>
    <definedName name="RE" localSheetId="52">[21]INICIO!$AA$11</definedName>
    <definedName name="RE" localSheetId="48">[21]INICIO!$AA$11</definedName>
    <definedName name="RE">[9]INICIO!$AA$11</definedName>
    <definedName name="rubros_fpc" localSheetId="37">[3]INICIO!$AO$39:$AO$42</definedName>
    <definedName name="rubros_fpc" localSheetId="56">[7]INICIO!$AO$39:$AO$42</definedName>
    <definedName name="rubros_fpc" localSheetId="0">[3]INICIO!$AO$39:$AO$42</definedName>
    <definedName name="rubros_fpc" localSheetId="2">[5]INICIO!$AO$39:$AO$42</definedName>
    <definedName name="rubros_fpc" localSheetId="43">[3]INICIO!$AO$39:$AO$42</definedName>
    <definedName name="rubros_fpc" localSheetId="44">[3]INICIO!$AO$39:$AO$42</definedName>
    <definedName name="rubros_fpc" localSheetId="45">[3]INICIO!$AO$39:$AO$42</definedName>
    <definedName name="rubros_fpc" localSheetId="46">[3]INICIO!$AO$39:$AO$42</definedName>
    <definedName name="rubros_fpc" localSheetId="60">[5]INICIO!$AO$39:$AO$42</definedName>
    <definedName name="rubros_fpc" localSheetId="59">[5]INICIO!$AO$39:$AO$42</definedName>
    <definedName name="rubros_fpc" localSheetId="52">[8]INICIO!$AO$39:$AO$42</definedName>
    <definedName name="rubros_fpc" localSheetId="48">[8]INICIO!$AO$39:$AO$42</definedName>
    <definedName name="rubros_fpc" localSheetId="51">[8]INICIO!$AO$39:$AO$42</definedName>
    <definedName name="rubros_fpc" localSheetId="49">[8]INICIO!$AO$39:$AO$42</definedName>
    <definedName name="rubros_fpc" localSheetId="53">[8]INICIO!$AO$39:$AO$42</definedName>
    <definedName name="rubros_fpc" localSheetId="50">[8]INICIO!$AO$39:$AO$42</definedName>
    <definedName name="rubros_fpc" localSheetId="47">[8]INICIO!$AO$39:$AO$42</definedName>
    <definedName name="rubros_fpc" localSheetId="38">[5]INICIO!$AO$39:$AO$42</definedName>
    <definedName name="rubros_fpc" localSheetId="54">[6]INICIO!$AO$39:$AO$42</definedName>
    <definedName name="rubros_fpc" localSheetId="55">[7]INICIO!$AO$39:$AO$42</definedName>
    <definedName name="rubros_fpc" localSheetId="36">[3]INICIO!$AO$39:$AO$42</definedName>
    <definedName name="rubros_fpc">[6]INICIO!$AO$39:$AO$42</definedName>
    <definedName name="SSSS" localSheetId="37">#REF!</definedName>
    <definedName name="SSSS" localSheetId="56">#REF!</definedName>
    <definedName name="SSSS" localSheetId="2">#REF!</definedName>
    <definedName name="SSSS" localSheetId="1">#REF!</definedName>
    <definedName name="SSSS" localSheetId="58">#REF!</definedName>
    <definedName name="SSSS" localSheetId="57">#REF!</definedName>
    <definedName name="SSSS" localSheetId="59">#REF!</definedName>
    <definedName name="SSSS" localSheetId="52">#REF!</definedName>
    <definedName name="SSSS" localSheetId="48">#REF!</definedName>
    <definedName name="SSSS" localSheetId="51">#REF!</definedName>
    <definedName name="SSSS" localSheetId="49">#REF!</definedName>
    <definedName name="SSSS" localSheetId="53">#REF!</definedName>
    <definedName name="SSSS" localSheetId="50">#REF!</definedName>
    <definedName name="SSSS" localSheetId="47">#REF!</definedName>
    <definedName name="SSSS" localSheetId="39">#REF!</definedName>
    <definedName name="SSSS" localSheetId="55">#REF!</definedName>
    <definedName name="SSSS" localSheetId="36">#REF!</definedName>
    <definedName name="SSSS">#REF!</definedName>
    <definedName name="_xlnm.Print_Titles" localSheetId="37">'ADS-1'!$1:$6</definedName>
    <definedName name="_xlnm.Print_Titles" localSheetId="21">APP!$1:$5</definedName>
    <definedName name="_xlnm.Print_Titles" localSheetId="41">'APR-1'!$3:$6</definedName>
    <definedName name="_xlnm.Print_Titles" localSheetId="42">'APR-2'!$3:$6</definedName>
    <definedName name="_xlnm.Print_Titles" localSheetId="22">'AR 301'!$1:$4</definedName>
    <definedName name="_xlnm.Print_Titles" localSheetId="31">'AR 310 378'!$1:$4</definedName>
    <definedName name="_xlnm.Print_Titles" localSheetId="26">'AR 320 321 322'!$1:$4</definedName>
    <definedName name="_xlnm.Print_Titles" localSheetId="27">'AR 323 325 394'!$1:$4</definedName>
    <definedName name="_xlnm.Print_Titles" localSheetId="23">'AR 326 327'!$1:$4</definedName>
    <definedName name="_xlnm.Print_Titles" localSheetId="25">'AR 328 331 377'!$1:$4</definedName>
    <definedName name="_xlnm.Print_Titles" localSheetId="30">'AR 355 397'!$1:$4</definedName>
    <definedName name="_xlnm.Print_Titles" localSheetId="24">'AR 371 372'!$1:$4</definedName>
    <definedName name="_xlnm.Print_Titles" localSheetId="28">'AR 381 393 329'!$1:$4</definedName>
    <definedName name="_xlnm.Print_Titles" localSheetId="32">'AR 385 '!$1:$4</definedName>
    <definedName name="_xlnm.Print_Titles" localSheetId="34">'AR 387'!$1:$4</definedName>
    <definedName name="_xlnm.Print_Titles" localSheetId="33">'AR 388'!$1:$4</definedName>
    <definedName name="_xlnm.Print_Titles" localSheetId="29">'AR 391 392 396'!$1:$4</definedName>
    <definedName name="_xlnm.Print_Titles" localSheetId="35">'AR 396 397 '!$1:$4</definedName>
    <definedName name="_xlnm.Print_Titles" localSheetId="2">'EAI-RAA'!$1:$6</definedName>
    <definedName name="_xlnm.Print_Titles" localSheetId="4">'EAI-RCR'!$1:$6</definedName>
    <definedName name="_xlnm.Print_Titles" localSheetId="5">'EAI-RFE 15O190'!$1:$6</definedName>
    <definedName name="_xlnm.Print_Titles" localSheetId="6">'EAI-RFE 15O192'!$1:$6</definedName>
    <definedName name="_xlnm.Print_Titles" localSheetId="7">'EAI-RFE 15OA90'!$1:$6</definedName>
    <definedName name="_xlnm.Print_Titles" localSheetId="8">'EAI-RFE 15OD93'!$1:$6</definedName>
    <definedName name="_xlnm.Print_Titles" localSheetId="9">'EAI-RFE 25F190'!$1:$6</definedName>
    <definedName name="_xlnm.Print_Titles" localSheetId="10">'EAI-RFE 25F192'!$1:$6</definedName>
    <definedName name="_xlnm.Print_Titles" localSheetId="11">'EAI-RFE 25F193'!$1:$6</definedName>
    <definedName name="_xlnm.Print_Titles" localSheetId="12">'EAI-RFE 25FD93'!$1:$6</definedName>
    <definedName name="_xlnm.Print_Titles" localSheetId="3">'EAI-RFI'!$1:$6</definedName>
    <definedName name="_xlnm.Print_Titles" localSheetId="1">ECG!$1:$5</definedName>
    <definedName name="_xlnm.Print_Titles" localSheetId="43">'EP-03'!$1:$12</definedName>
    <definedName name="_xlnm.Print_Titles" localSheetId="44">'EP-04'!$1:$12</definedName>
    <definedName name="_xlnm.Print_Titles" localSheetId="45">'EP-05'!$1:$10</definedName>
    <definedName name="_xlnm.Print_Titles" localSheetId="46">'EP-09'!$1:$7</definedName>
    <definedName name="_xlnm.Print_Titles" localSheetId="58">FAIS!$1:$9</definedName>
    <definedName name="_xlnm.Print_Titles" localSheetId="59">'Formato 6d '!$1:$11</definedName>
    <definedName name="_xlnm.Print_Titles" localSheetId="39">REA!$1:$4</definedName>
    <definedName name="_xlnm.Print_Titles" localSheetId="40">'REA omar'!$1:$4</definedName>
    <definedName name="_xlnm.Print_Titles" localSheetId="36">'SAP '!$1:$6</definedName>
    <definedName name="TYA" localSheetId="37">#REF!</definedName>
    <definedName name="TYA" localSheetId="41">#REF!</definedName>
    <definedName name="TYA" localSheetId="42">#REF!</definedName>
    <definedName name="TYA" localSheetId="22">#REF!</definedName>
    <definedName name="TYA" localSheetId="31">#REF!</definedName>
    <definedName name="TYA" localSheetId="26">#REF!</definedName>
    <definedName name="TYA" localSheetId="27">#REF!</definedName>
    <definedName name="TYA" localSheetId="23">#REF!</definedName>
    <definedName name="TYA" localSheetId="25">#REF!</definedName>
    <definedName name="TYA" localSheetId="30">#REF!</definedName>
    <definedName name="TYA" localSheetId="24">#REF!</definedName>
    <definedName name="TYA" localSheetId="28">#REF!</definedName>
    <definedName name="TYA" localSheetId="34">#REF!</definedName>
    <definedName name="TYA" localSheetId="33">#REF!</definedName>
    <definedName name="TYA" localSheetId="29">#REF!</definedName>
    <definedName name="TYA" localSheetId="35">#REF!</definedName>
    <definedName name="TYA" localSheetId="56">#REF!</definedName>
    <definedName name="TYA" localSheetId="2">#REF!</definedName>
    <definedName name="TYA" localSheetId="4">#REF!</definedName>
    <definedName name="TYA" localSheetId="5">#REF!</definedName>
    <definedName name="TYA" localSheetId="6">#REF!</definedName>
    <definedName name="TYA" localSheetId="7">#REF!</definedName>
    <definedName name="TYA" localSheetId="8">#REF!</definedName>
    <definedName name="TYA" localSheetId="9">#REF!</definedName>
    <definedName name="TYA" localSheetId="10">#REF!</definedName>
    <definedName name="TYA" localSheetId="11">#REF!</definedName>
    <definedName name="TYA" localSheetId="12">#REF!</definedName>
    <definedName name="TYA" localSheetId="3">#REF!</definedName>
    <definedName name="TYA" localSheetId="1">#REF!</definedName>
    <definedName name="TYA" localSheetId="43">#REF!</definedName>
    <definedName name="TYA" localSheetId="44">#REF!</definedName>
    <definedName name="TYA" localSheetId="45">#REF!</definedName>
    <definedName name="TYA" localSheetId="13">#REF!</definedName>
    <definedName name="TYA" localSheetId="14">#REF!</definedName>
    <definedName name="TYA" localSheetId="15">#REF!</definedName>
    <definedName name="TYA" localSheetId="16">#REF!</definedName>
    <definedName name="TYA" localSheetId="17">#REF!</definedName>
    <definedName name="TYA" localSheetId="18">#REF!</definedName>
    <definedName name="TYA" localSheetId="19">#REF!</definedName>
    <definedName name="TYA" localSheetId="20">#REF!</definedName>
    <definedName name="TYA" localSheetId="58">#REF!</definedName>
    <definedName name="TYA" localSheetId="57">#REF!</definedName>
    <definedName name="TYA" localSheetId="60">#REF!</definedName>
    <definedName name="TYA" localSheetId="59">#REF!</definedName>
    <definedName name="TYA" localSheetId="52">#REF!</definedName>
    <definedName name="TYA" localSheetId="48">#REF!</definedName>
    <definedName name="TYA" localSheetId="51">#REF!</definedName>
    <definedName name="TYA" localSheetId="49">#REF!</definedName>
    <definedName name="TYA" localSheetId="53">#REF!</definedName>
    <definedName name="TYA" localSheetId="50">#REF!</definedName>
    <definedName name="TYA" localSheetId="47">#REF!</definedName>
    <definedName name="TYA" localSheetId="38">#REF!</definedName>
    <definedName name="TYA" localSheetId="54">#REF!</definedName>
    <definedName name="TYA" localSheetId="39">#REF!</definedName>
    <definedName name="TYA" localSheetId="40">#REF!</definedName>
    <definedName name="TYA" localSheetId="55">#REF!</definedName>
    <definedName name="TYA" localSheetId="36">#REF!</definedName>
    <definedName name="TYA">#REF!</definedName>
    <definedName name="U" localSheetId="37">[3]INICIO!$Y$4:$Z$93</definedName>
    <definedName name="U" localSheetId="56">[7]INICIO!$Y$4:$Z$93</definedName>
    <definedName name="U" localSheetId="0">[3]INICIO!$Y$4:$Z$93</definedName>
    <definedName name="U" localSheetId="2">[5]INICIO!$Y$4:$Z$93</definedName>
    <definedName name="U" localSheetId="43">[3]INICIO!$Y$4:$Z$93</definedName>
    <definedName name="U" localSheetId="44">[3]INICIO!$Y$4:$Z$93</definedName>
    <definedName name="U" localSheetId="45">[3]INICIO!$Y$4:$Z$93</definedName>
    <definedName name="U" localSheetId="46">[3]INICIO!$Y$4:$Z$93</definedName>
    <definedName name="U" localSheetId="60">[5]INICIO!$Y$4:$Z$93</definedName>
    <definedName name="U" localSheetId="59">[5]INICIO!$Y$4:$Z$93</definedName>
    <definedName name="U" localSheetId="52">[8]INICIO!$Y$4:$Z$93</definedName>
    <definedName name="U" localSheetId="48">[8]INICIO!$Y$4:$Z$93</definedName>
    <definedName name="U" localSheetId="51">[8]INICIO!$Y$4:$Z$93</definedName>
    <definedName name="U" localSheetId="49">[8]INICIO!$Y$4:$Z$93</definedName>
    <definedName name="U" localSheetId="53">[8]INICIO!$Y$4:$Z$93</definedName>
    <definedName name="U" localSheetId="50">[8]INICIO!$Y$4:$Z$93</definedName>
    <definedName name="U" localSheetId="47">[8]INICIO!$Y$4:$Z$93</definedName>
    <definedName name="U" localSheetId="38">[5]INICIO!$Y$4:$Z$93</definedName>
    <definedName name="U" localSheetId="54">[6]INICIO!$Y$4:$Z$93</definedName>
    <definedName name="U" localSheetId="55">[7]INICIO!$Y$4:$Z$93</definedName>
    <definedName name="U" localSheetId="36">[3]INICIO!$Y$4:$Z$93</definedName>
    <definedName name="U">[6]INICIO!$Y$4:$Z$93</definedName>
    <definedName name="ue" localSheetId="52">[1]datos!$R$2:$R$31674</definedName>
    <definedName name="ue" localSheetId="48">[1]datos!$R$2:$R$31674</definedName>
    <definedName name="ue" localSheetId="47">[2]datos!$R$2:$R$31674</definedName>
    <definedName name="ue">[3]datos!$R$2:$R$31674</definedName>
    <definedName name="UEG_DENOM" localSheetId="37">[3]datos!$R$2:$R$31674</definedName>
    <definedName name="UEG_DENOM" localSheetId="56">[7]datos!$R$2:$R$31674</definedName>
    <definedName name="UEG_DENOM" localSheetId="0">[3]datos!$R$2:$R$31674</definedName>
    <definedName name="UEG_DENOM" localSheetId="2">[5]datos!$R$2:$R$31674</definedName>
    <definedName name="UEG_DENOM" localSheetId="43">[3]datos!$R$2:$R$31674</definedName>
    <definedName name="UEG_DENOM" localSheetId="44">[3]datos!$R$2:$R$31674</definedName>
    <definedName name="UEG_DENOM" localSheetId="45">[3]datos!$R$2:$R$31674</definedName>
    <definedName name="UEG_DENOM" localSheetId="46">[3]datos!$R$2:$R$31674</definedName>
    <definedName name="UEG_DENOM" localSheetId="60">[5]datos!$R$2:$R$31674</definedName>
    <definedName name="UEG_DENOM" localSheetId="59">[5]datos!$R$2:$R$31674</definedName>
    <definedName name="UEG_DENOM" localSheetId="52">[8]datos!$R$2:$R$31674</definedName>
    <definedName name="UEG_DENOM" localSheetId="48">[8]datos!$R$2:$R$31674</definedName>
    <definedName name="UEG_DENOM" localSheetId="51">[8]datos!$R$2:$R$31674</definedName>
    <definedName name="UEG_DENOM" localSheetId="49">[8]datos!$R$2:$R$31674</definedName>
    <definedName name="UEG_DENOM" localSheetId="53">[8]datos!$R$2:$R$31674</definedName>
    <definedName name="UEG_DENOM" localSheetId="50">[8]datos!$R$2:$R$31674</definedName>
    <definedName name="UEG_DENOM" localSheetId="47">[8]datos!$R$2:$R$31674</definedName>
    <definedName name="UEG_DENOM" localSheetId="38">[5]datos!$R$2:$R$31674</definedName>
    <definedName name="UEG_DENOM" localSheetId="54">[6]datos!$R$2:$R$31674</definedName>
    <definedName name="UEG_DENOM" localSheetId="55">[7]datos!$R$2:$R$31674</definedName>
    <definedName name="UEG_DENOM" localSheetId="36">[3]datos!$R$2:$R$31674</definedName>
    <definedName name="UEG_DENOM">[6]datos!$R$2:$R$31674</definedName>
    <definedName name="UR" localSheetId="37">[3]INICIO!$AJ$5:$AM$99</definedName>
    <definedName name="UR" localSheetId="56">[7]INICIO!$AJ$5:$AM$99</definedName>
    <definedName name="UR" localSheetId="0">[3]INICIO!$AJ$5:$AM$99</definedName>
    <definedName name="UR" localSheetId="2">[5]INICIO!$AJ$5:$AM$99</definedName>
    <definedName name="UR" localSheetId="43">#REF!</definedName>
    <definedName name="UR" localSheetId="44">#REF!</definedName>
    <definedName name="UR" localSheetId="45">[3]INICIO!$AJ$5:$AM$99</definedName>
    <definedName name="UR" localSheetId="46">[3]INICIO!$AJ$5:$AM$99</definedName>
    <definedName name="UR" localSheetId="60">[5]INICIO!$AJ$5:$AM$99</definedName>
    <definedName name="UR" localSheetId="59">[5]INICIO!$AJ$5:$AM$99</definedName>
    <definedName name="UR" localSheetId="52">[8]INICIO!$AJ$5:$AM$99</definedName>
    <definedName name="UR" localSheetId="48">[8]INICIO!$AJ$5:$AM$99</definedName>
    <definedName name="UR" localSheetId="51">[8]INICIO!$AJ$5:$AM$99</definedName>
    <definedName name="UR" localSheetId="49">[8]INICIO!$AJ$5:$AM$99</definedName>
    <definedName name="UR" localSheetId="53">[8]INICIO!$AJ$5:$AM$99</definedName>
    <definedName name="UR" localSheetId="50">[8]INICIO!$AJ$5:$AM$99</definedName>
    <definedName name="UR" localSheetId="47">[8]INICIO!$AJ$5:$AM$99</definedName>
    <definedName name="UR" localSheetId="38">[5]INICIO!$AJ$5:$AM$99</definedName>
    <definedName name="UR" localSheetId="54">[6]INICIO!$AJ$5:$AM$99</definedName>
    <definedName name="UR" localSheetId="55">[7]INICIO!$AJ$5:$AM$99</definedName>
    <definedName name="UR" localSheetId="36">[3]INICIO!$AJ$5:$AM$99</definedName>
    <definedName name="UR">[6]INICIO!$AJ$5:$AM$99</definedName>
    <definedName name="VERSIÓN" localSheetId="52">[1]INICIO!$Y$249:$Y$272</definedName>
    <definedName name="VERSIÓN" localSheetId="48">[1]INICIO!$Y$249:$Y$272</definedName>
    <definedName name="VERSIÓN" localSheetId="47">[2]INICIO!$Y$249:$Y$272</definedName>
    <definedName name="VERSIÓN">[3]INICIO!$Y$249:$Y$272</definedName>
    <definedName name="y" localSheetId="52">[1]INICIO!$AO$5:$AO$32</definedName>
    <definedName name="y" localSheetId="48">[1]INICIO!$AO$5:$AO$32</definedName>
    <definedName name="y" localSheetId="47">[2]INICIO!$AO$5:$AO$32</definedName>
    <definedName name="y">[3]INICIO!$AO$5:$AO$32</definedName>
    <definedName name="yttr" localSheetId="52">[1]INICIO!$Y$166:$Y$186</definedName>
    <definedName name="yttr" localSheetId="48">[1]INICIO!$Y$166:$Y$186</definedName>
    <definedName name="yttr" localSheetId="47">[2]INICIO!$Y$166:$Y$186</definedName>
    <definedName name="yttr">[3]INICIO!$Y$166:$Y$186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1" i="218" l="1"/>
  <c r="M20" i="218"/>
  <c r="M19" i="218"/>
  <c r="M18" i="218"/>
  <c r="M17" i="218"/>
  <c r="L17" i="218"/>
  <c r="M16" i="218"/>
  <c r="M15" i="218"/>
  <c r="M14" i="218"/>
  <c r="K14" i="218"/>
  <c r="M13" i="218"/>
  <c r="L13" i="218"/>
  <c r="M12" i="218"/>
  <c r="L12" i="218"/>
  <c r="M11" i="218"/>
  <c r="L11" i="218"/>
  <c r="M10" i="218"/>
  <c r="O18" i="217"/>
  <c r="P18" i="217" s="1"/>
  <c r="F18" i="217"/>
  <c r="C18" i="217"/>
  <c r="B18" i="217"/>
  <c r="O17" i="217"/>
  <c r="P17" i="217" s="1"/>
  <c r="O16" i="217"/>
  <c r="P16" i="217" s="1"/>
  <c r="F16" i="217"/>
  <c r="C16" i="217"/>
  <c r="B16" i="217"/>
  <c r="O15" i="217"/>
  <c r="P15" i="217" s="1"/>
  <c r="F15" i="217"/>
  <c r="C15" i="217"/>
  <c r="B15" i="217"/>
  <c r="O14" i="217"/>
  <c r="P14" i="217" s="1"/>
  <c r="O13" i="217"/>
  <c r="P13" i="217" s="1"/>
  <c r="F13" i="217"/>
  <c r="C13" i="217"/>
  <c r="B13" i="217"/>
  <c r="O12" i="217"/>
  <c r="P12" i="217" s="1"/>
  <c r="F12" i="217"/>
  <c r="C12" i="217"/>
  <c r="B12" i="217"/>
  <c r="O11" i="217"/>
  <c r="P11" i="217" s="1"/>
  <c r="O10" i="217"/>
  <c r="P10" i="217" s="1"/>
  <c r="O9" i="217"/>
  <c r="P9" i="217" s="1"/>
  <c r="Q9" i="217" s="1"/>
  <c r="J8" i="217"/>
  <c r="I8" i="217"/>
  <c r="F8" i="217"/>
  <c r="E8" i="217"/>
  <c r="N24" i="216"/>
  <c r="O24" i="216" s="1"/>
  <c r="N23" i="216"/>
  <c r="O23" i="216" s="1"/>
  <c r="O22" i="216"/>
  <c r="N22" i="216"/>
  <c r="N21" i="216"/>
  <c r="O21" i="216" s="1"/>
  <c r="N20" i="216"/>
  <c r="O20" i="216" s="1"/>
  <c r="N19" i="216"/>
  <c r="O19" i="216" s="1"/>
  <c r="N18" i="216"/>
  <c r="O18" i="216" s="1"/>
  <c r="P18" i="216" s="1"/>
  <c r="N17" i="216"/>
  <c r="O16" i="216"/>
  <c r="N16" i="216"/>
  <c r="N15" i="216"/>
  <c r="O15" i="216" s="1"/>
  <c r="N14" i="216"/>
  <c r="O14" i="216" s="1"/>
  <c r="N13" i="216"/>
  <c r="O13" i="216" s="1"/>
  <c r="O12" i="216"/>
  <c r="N12" i="216"/>
  <c r="N11" i="216"/>
  <c r="O11" i="216" s="1"/>
  <c r="N10" i="216"/>
  <c r="O10" i="216" s="1"/>
  <c r="N9" i="216"/>
  <c r="O9" i="216" s="1"/>
  <c r="P9" i="216" s="1"/>
  <c r="N8" i="216"/>
  <c r="O8" i="216" s="1"/>
  <c r="P8" i="216" s="1"/>
  <c r="P19" i="174" l="1"/>
  <c r="O19" i="174"/>
  <c r="N19" i="174"/>
  <c r="M19" i="174"/>
  <c r="L19" i="174"/>
  <c r="P16" i="174"/>
  <c r="P15" i="174" s="1"/>
  <c r="O16" i="174"/>
  <c r="O15" i="174" s="1"/>
  <c r="N16" i="174"/>
  <c r="N15" i="174" s="1"/>
  <c r="M16" i="174"/>
  <c r="L16" i="174"/>
  <c r="L15" i="174" s="1"/>
  <c r="M15" i="174"/>
  <c r="P12" i="174"/>
  <c r="P11" i="174" s="1"/>
  <c r="P10" i="174" s="1"/>
  <c r="O12" i="174"/>
  <c r="O11" i="174" s="1"/>
  <c r="O10" i="174" s="1"/>
  <c r="N12" i="174"/>
  <c r="N11" i="174" s="1"/>
  <c r="N10" i="174" s="1"/>
  <c r="M12" i="174"/>
  <c r="L12" i="174"/>
  <c r="L11" i="174" s="1"/>
  <c r="L10" i="174" s="1"/>
  <c r="M11" i="174"/>
  <c r="M10" i="174" s="1"/>
  <c r="P9" i="174"/>
  <c r="O9" i="174"/>
  <c r="N9" i="174"/>
  <c r="M9" i="174"/>
  <c r="L9" i="174"/>
  <c r="K9" i="174"/>
  <c r="P25" i="174"/>
  <c r="O25" i="174"/>
  <c r="N25" i="174"/>
  <c r="M25" i="174"/>
  <c r="L25" i="174"/>
  <c r="K25" i="174"/>
  <c r="K19" i="174"/>
  <c r="K16" i="174"/>
  <c r="K15" i="174" s="1"/>
  <c r="K12" i="174"/>
  <c r="K11" i="174" s="1"/>
  <c r="K10" i="174" s="1"/>
  <c r="S40" i="21" l="1"/>
  <c r="BB40" i="200" l="1"/>
  <c r="BB38" i="200"/>
  <c r="BB36" i="200"/>
  <c r="BB34" i="200"/>
  <c r="BB32" i="200"/>
  <c r="AZ32" i="200"/>
  <c r="AX32" i="200"/>
  <c r="AV32" i="200"/>
  <c r="AT32" i="200"/>
  <c r="AP32" i="200"/>
  <c r="BB28" i="200"/>
  <c r="BB26" i="200"/>
  <c r="BB24" i="200"/>
  <c r="BB22" i="200"/>
  <c r="AZ20" i="200"/>
  <c r="AZ44" i="200" s="1"/>
  <c r="AX20" i="200"/>
  <c r="AV20" i="200"/>
  <c r="AV44" i="200" s="1"/>
  <c r="AT20" i="200"/>
  <c r="AP20" i="200"/>
  <c r="AP44" i="200" s="1"/>
  <c r="A7" i="200"/>
  <c r="AT44" i="200" l="1"/>
  <c r="AX44" i="200"/>
  <c r="BB20" i="200"/>
  <c r="BB44" i="200" s="1"/>
  <c r="H30" i="199"/>
  <c r="H29" i="199"/>
  <c r="G21" i="199"/>
  <c r="F21" i="199"/>
  <c r="E21" i="199"/>
  <c r="D21" i="199"/>
  <c r="C21" i="199"/>
  <c r="B21" i="199"/>
  <c r="H20" i="199"/>
  <c r="H19" i="199"/>
  <c r="H16" i="199"/>
  <c r="H15" i="199"/>
  <c r="H13" i="199"/>
  <c r="H12" i="199"/>
  <c r="H9" i="199"/>
  <c r="G7" i="199"/>
  <c r="F7" i="199"/>
  <c r="F32" i="199" s="1"/>
  <c r="E7" i="199"/>
  <c r="D7" i="199"/>
  <c r="D32" i="199" s="1"/>
  <c r="C7" i="199"/>
  <c r="B7" i="199"/>
  <c r="B32" i="199" s="1"/>
  <c r="C32" i="199" l="1"/>
  <c r="H10" i="199"/>
  <c r="G32" i="199"/>
  <c r="E32" i="199"/>
  <c r="G256" i="198" l="1"/>
  <c r="D255" i="197"/>
  <c r="I37" i="182" l="1"/>
  <c r="I36" i="182"/>
  <c r="I35" i="182"/>
  <c r="F34" i="182"/>
  <c r="I34" i="182" s="1"/>
  <c r="I33" i="182" s="1"/>
  <c r="H33" i="182"/>
  <c r="G33" i="182"/>
  <c r="E33" i="182"/>
  <c r="D33" i="182"/>
  <c r="I32" i="182"/>
  <c r="F32" i="182"/>
  <c r="F31" i="182"/>
  <c r="I31" i="182" s="1"/>
  <c r="F30" i="182"/>
  <c r="I30" i="182" s="1"/>
  <c r="F29" i="182"/>
  <c r="I29" i="182" s="1"/>
  <c r="H28" i="182"/>
  <c r="G28" i="182"/>
  <c r="F28" i="182"/>
  <c r="E28" i="182"/>
  <c r="D28" i="182"/>
  <c r="F27" i="182"/>
  <c r="I27" i="182" s="1"/>
  <c r="I26" i="182"/>
  <c r="F26" i="182"/>
  <c r="H25" i="182"/>
  <c r="G25" i="182"/>
  <c r="E25" i="182"/>
  <c r="D25" i="182"/>
  <c r="I24" i="182"/>
  <c r="F24" i="182"/>
  <c r="F23" i="182"/>
  <c r="I23" i="182" s="1"/>
  <c r="F22" i="182"/>
  <c r="I22" i="182" s="1"/>
  <c r="I21" i="182" s="1"/>
  <c r="H21" i="182"/>
  <c r="G21" i="182"/>
  <c r="E21" i="182"/>
  <c r="D21" i="182"/>
  <c r="F20" i="182"/>
  <c r="I20" i="182" s="1"/>
  <c r="F19" i="182"/>
  <c r="I19" i="182" s="1"/>
  <c r="I18" i="182"/>
  <c r="F18" i="182"/>
  <c r="F17" i="182"/>
  <c r="I17" i="182" s="1"/>
  <c r="F16" i="182"/>
  <c r="I16" i="182" s="1"/>
  <c r="F15" i="182"/>
  <c r="I15" i="182" s="1"/>
  <c r="I14" i="182"/>
  <c r="F14" i="182"/>
  <c r="F13" i="182"/>
  <c r="I13" i="182" s="1"/>
  <c r="H12" i="182"/>
  <c r="G12" i="182"/>
  <c r="E12" i="182"/>
  <c r="D12" i="182"/>
  <c r="F11" i="182"/>
  <c r="I11" i="182" s="1"/>
  <c r="F10" i="182"/>
  <c r="I10" i="182" s="1"/>
  <c r="I9" i="182" s="1"/>
  <c r="H9" i="182"/>
  <c r="G9" i="182"/>
  <c r="G38" i="182" s="1"/>
  <c r="E9" i="182"/>
  <c r="E38" i="182" s="1"/>
  <c r="D9" i="182"/>
  <c r="D38" i="182" s="1"/>
  <c r="D43" i="181"/>
  <c r="G43" i="181" s="1"/>
  <c r="G42" i="181"/>
  <c r="D42" i="181"/>
  <c r="D41" i="181"/>
  <c r="G41" i="181" s="1"/>
  <c r="D40" i="181"/>
  <c r="G40" i="181" s="1"/>
  <c r="F39" i="181"/>
  <c r="E39" i="181"/>
  <c r="C39" i="181"/>
  <c r="B39" i="181"/>
  <c r="D39" i="181" s="1"/>
  <c r="G39" i="181" s="1"/>
  <c r="D38" i="181"/>
  <c r="G38" i="181" s="1"/>
  <c r="D37" i="181"/>
  <c r="G37" i="181" s="1"/>
  <c r="G36" i="181"/>
  <c r="D36" i="181"/>
  <c r="D35" i="181"/>
  <c r="G35" i="181" s="1"/>
  <c r="D34" i="181"/>
  <c r="G34" i="181" s="1"/>
  <c r="D33" i="181"/>
  <c r="G33" i="181" s="1"/>
  <c r="G32" i="181"/>
  <c r="D32" i="181"/>
  <c r="D31" i="181"/>
  <c r="G31" i="181" s="1"/>
  <c r="D30" i="181"/>
  <c r="G30" i="181" s="1"/>
  <c r="F29" i="181"/>
  <c r="E29" i="181"/>
  <c r="C29" i="181"/>
  <c r="B29" i="181"/>
  <c r="D29" i="181" s="1"/>
  <c r="G29" i="181" s="1"/>
  <c r="D28" i="181"/>
  <c r="G28" i="181" s="1"/>
  <c r="D27" i="181"/>
  <c r="G27" i="181" s="1"/>
  <c r="G26" i="181"/>
  <c r="D26" i="181"/>
  <c r="D25" i="181"/>
  <c r="G25" i="181" s="1"/>
  <c r="D24" i="181"/>
  <c r="G24" i="181" s="1"/>
  <c r="D23" i="181"/>
  <c r="G23" i="181" s="1"/>
  <c r="G22" i="181"/>
  <c r="D22" i="181"/>
  <c r="F21" i="181"/>
  <c r="E21" i="181"/>
  <c r="C21" i="181"/>
  <c r="B21" i="181"/>
  <c r="G20" i="181"/>
  <c r="D20" i="181"/>
  <c r="D19" i="181"/>
  <c r="G19" i="181" s="1"/>
  <c r="D18" i="181"/>
  <c r="G18" i="181" s="1"/>
  <c r="D17" i="181"/>
  <c r="G17" i="181" s="1"/>
  <c r="G16" i="181"/>
  <c r="D16" i="181"/>
  <c r="D15" i="181"/>
  <c r="G15" i="181" s="1"/>
  <c r="D14" i="181"/>
  <c r="G14" i="181" s="1"/>
  <c r="D13" i="181"/>
  <c r="G13" i="181" s="1"/>
  <c r="F12" i="181"/>
  <c r="F45" i="181" s="1"/>
  <c r="E12" i="181"/>
  <c r="D12" i="181"/>
  <c r="C12" i="181"/>
  <c r="B12" i="181"/>
  <c r="B45" i="181" s="1"/>
  <c r="H103" i="180"/>
  <c r="N103" i="180" s="1"/>
  <c r="H102" i="180"/>
  <c r="N102" i="180" s="1"/>
  <c r="N101" i="180"/>
  <c r="H101" i="180"/>
  <c r="H100" i="180"/>
  <c r="N100" i="180" s="1"/>
  <c r="H99" i="180"/>
  <c r="N99" i="180" s="1"/>
  <c r="H98" i="180"/>
  <c r="N98" i="180" s="1"/>
  <c r="N97" i="180"/>
  <c r="H97" i="180"/>
  <c r="L95" i="180"/>
  <c r="J95" i="180"/>
  <c r="F95" i="180"/>
  <c r="D95" i="180"/>
  <c r="N93" i="180"/>
  <c r="H93" i="180"/>
  <c r="H92" i="180"/>
  <c r="N92" i="180" s="1"/>
  <c r="H91" i="180"/>
  <c r="N91" i="180" s="1"/>
  <c r="N89" i="180" s="1"/>
  <c r="H89" i="180"/>
  <c r="N87" i="180"/>
  <c r="H87" i="180"/>
  <c r="H86" i="180"/>
  <c r="N86" i="180" s="1"/>
  <c r="H85" i="180"/>
  <c r="N85" i="180" s="1"/>
  <c r="H84" i="180"/>
  <c r="N84" i="180" s="1"/>
  <c r="N83" i="180"/>
  <c r="H83" i="180"/>
  <c r="H82" i="180"/>
  <c r="N82" i="180" s="1"/>
  <c r="H81" i="180"/>
  <c r="N81" i="180" s="1"/>
  <c r="N79" i="180" s="1"/>
  <c r="L79" i="180"/>
  <c r="J79" i="180"/>
  <c r="F79" i="180"/>
  <c r="D79" i="180"/>
  <c r="H77" i="180"/>
  <c r="N77" i="180" s="1"/>
  <c r="H76" i="180"/>
  <c r="N76" i="180" s="1"/>
  <c r="N75" i="180"/>
  <c r="H75" i="180"/>
  <c r="L73" i="180"/>
  <c r="J73" i="180"/>
  <c r="F73" i="180"/>
  <c r="D73" i="180"/>
  <c r="N71" i="180"/>
  <c r="H71" i="180"/>
  <c r="H70" i="180"/>
  <c r="N70" i="180" s="1"/>
  <c r="H69" i="180"/>
  <c r="N69" i="180" s="1"/>
  <c r="H68" i="180"/>
  <c r="N68" i="180" s="1"/>
  <c r="N67" i="180"/>
  <c r="H67" i="180"/>
  <c r="H66" i="180"/>
  <c r="N66" i="180" s="1"/>
  <c r="H65" i="180"/>
  <c r="N65" i="180" s="1"/>
  <c r="H64" i="180"/>
  <c r="N64" i="180" s="1"/>
  <c r="N63" i="180"/>
  <c r="H63" i="180"/>
  <c r="L61" i="180"/>
  <c r="J61" i="180"/>
  <c r="F61" i="180"/>
  <c r="D61" i="180"/>
  <c r="N59" i="180"/>
  <c r="H59" i="180"/>
  <c r="H58" i="180"/>
  <c r="N58" i="180" s="1"/>
  <c r="H57" i="180"/>
  <c r="N57" i="180" s="1"/>
  <c r="H56" i="180"/>
  <c r="N56" i="180" s="1"/>
  <c r="N55" i="180"/>
  <c r="H55" i="180"/>
  <c r="H54" i="180"/>
  <c r="N54" i="180" s="1"/>
  <c r="H53" i="180"/>
  <c r="N53" i="180" s="1"/>
  <c r="H52" i="180"/>
  <c r="N52" i="180" s="1"/>
  <c r="N51" i="180"/>
  <c r="H51" i="180"/>
  <c r="L49" i="180"/>
  <c r="J49" i="180"/>
  <c r="F49" i="180"/>
  <c r="D49" i="180"/>
  <c r="N47" i="180"/>
  <c r="H47" i="180"/>
  <c r="H46" i="180"/>
  <c r="N46" i="180" s="1"/>
  <c r="H45" i="180"/>
  <c r="N45" i="180" s="1"/>
  <c r="H44" i="180"/>
  <c r="N44" i="180" s="1"/>
  <c r="N43" i="180"/>
  <c r="H43" i="180"/>
  <c r="H42" i="180"/>
  <c r="N42" i="180" s="1"/>
  <c r="H41" i="180"/>
  <c r="N41" i="180" s="1"/>
  <c r="H40" i="180"/>
  <c r="N40" i="180" s="1"/>
  <c r="N39" i="180"/>
  <c r="H39" i="180"/>
  <c r="L37" i="180"/>
  <c r="J37" i="180"/>
  <c r="F37" i="180"/>
  <c r="D37" i="180"/>
  <c r="N35" i="180"/>
  <c r="H35" i="180"/>
  <c r="H34" i="180"/>
  <c r="N34" i="180" s="1"/>
  <c r="H33" i="180"/>
  <c r="N33" i="180" s="1"/>
  <c r="H32" i="180"/>
  <c r="N32" i="180" s="1"/>
  <c r="N31" i="180"/>
  <c r="H31" i="180"/>
  <c r="H30" i="180"/>
  <c r="N30" i="180" s="1"/>
  <c r="H29" i="180"/>
  <c r="N29" i="180" s="1"/>
  <c r="H28" i="180"/>
  <c r="N28" i="180" s="1"/>
  <c r="N27" i="180"/>
  <c r="H27" i="180"/>
  <c r="L25" i="180"/>
  <c r="J25" i="180"/>
  <c r="F25" i="180"/>
  <c r="D25" i="180"/>
  <c r="N23" i="180"/>
  <c r="H23" i="180"/>
  <c r="H22" i="180"/>
  <c r="N22" i="180" s="1"/>
  <c r="H21" i="180"/>
  <c r="N21" i="180" s="1"/>
  <c r="H20" i="180"/>
  <c r="N20" i="180" s="1"/>
  <c r="N19" i="180"/>
  <c r="H19" i="180"/>
  <c r="H18" i="180"/>
  <c r="N18" i="180" s="1"/>
  <c r="H17" i="180"/>
  <c r="N17" i="180" s="1"/>
  <c r="L15" i="180"/>
  <c r="J15" i="180"/>
  <c r="J105" i="180" s="1"/>
  <c r="F15" i="180"/>
  <c r="D15" i="180"/>
  <c r="D105" i="180" s="1"/>
  <c r="L22" i="179"/>
  <c r="J22" i="179"/>
  <c r="F22" i="179"/>
  <c r="D22" i="179"/>
  <c r="H19" i="179"/>
  <c r="N19" i="179" s="1"/>
  <c r="N17" i="179"/>
  <c r="H17" i="179"/>
  <c r="H15" i="179"/>
  <c r="N15" i="179" s="1"/>
  <c r="N22" i="179" s="1"/>
  <c r="N15" i="180" l="1"/>
  <c r="F105" i="180"/>
  <c r="L105" i="180"/>
  <c r="C45" i="181"/>
  <c r="E45" i="181"/>
  <c r="G12" i="181"/>
  <c r="D21" i="181"/>
  <c r="G21" i="181" s="1"/>
  <c r="H38" i="182"/>
  <c r="F12" i="182"/>
  <c r="I28" i="182"/>
  <c r="F33" i="182"/>
  <c r="N25" i="180"/>
  <c r="N73" i="180"/>
  <c r="D45" i="181"/>
  <c r="G45" i="181" s="1"/>
  <c r="I12" i="182"/>
  <c r="I38" i="182"/>
  <c r="N49" i="180"/>
  <c r="N37" i="180"/>
  <c r="N61" i="180"/>
  <c r="N95" i="180"/>
  <c r="I25" i="182"/>
  <c r="H22" i="179"/>
  <c r="H15" i="180"/>
  <c r="H25" i="180"/>
  <c r="H37" i="180"/>
  <c r="H49" i="180"/>
  <c r="H61" i="180"/>
  <c r="H73" i="180"/>
  <c r="H79" i="180"/>
  <c r="H95" i="180"/>
  <c r="F9" i="182"/>
  <c r="F21" i="182"/>
  <c r="F25" i="182"/>
  <c r="F38" i="182" l="1"/>
  <c r="H105" i="180"/>
  <c r="N105" i="180"/>
  <c r="I34" i="178"/>
  <c r="E34" i="178"/>
  <c r="I33" i="178"/>
  <c r="E33" i="178"/>
  <c r="I32" i="178"/>
  <c r="E32" i="178"/>
  <c r="H31" i="178"/>
  <c r="G31" i="178"/>
  <c r="F31" i="178"/>
  <c r="I31" i="178" s="1"/>
  <c r="D31" i="178"/>
  <c r="I30" i="178"/>
  <c r="E30" i="178"/>
  <c r="I29" i="178"/>
  <c r="E29" i="178"/>
  <c r="I28" i="178"/>
  <c r="E28" i="178"/>
  <c r="H27" i="178"/>
  <c r="G27" i="178"/>
  <c r="F27" i="178"/>
  <c r="I27" i="178" s="1"/>
  <c r="D27" i="178"/>
  <c r="I26" i="178"/>
  <c r="E26" i="178"/>
  <c r="I25" i="178"/>
  <c r="E25" i="178"/>
  <c r="H24" i="178"/>
  <c r="G24" i="178"/>
  <c r="F24" i="178"/>
  <c r="I24" i="178" s="1"/>
  <c r="D24" i="178"/>
  <c r="I22" i="178"/>
  <c r="E22" i="178"/>
  <c r="I21" i="178"/>
  <c r="E21" i="178"/>
  <c r="I20" i="178"/>
  <c r="E20" i="178"/>
  <c r="H19" i="178"/>
  <c r="G19" i="178"/>
  <c r="F19" i="178"/>
  <c r="I19" i="178" s="1"/>
  <c r="D19" i="178"/>
  <c r="I18" i="178"/>
  <c r="E18" i="178"/>
  <c r="I17" i="178"/>
  <c r="E17" i="178"/>
  <c r="I16" i="178"/>
  <c r="E16" i="178"/>
  <c r="E15" i="178" s="1"/>
  <c r="H15" i="178"/>
  <c r="G15" i="178"/>
  <c r="F15" i="178"/>
  <c r="I15" i="178" s="1"/>
  <c r="D15" i="178"/>
  <c r="I14" i="178"/>
  <c r="E14" i="178"/>
  <c r="I13" i="178"/>
  <c r="E13" i="178"/>
  <c r="H12" i="178"/>
  <c r="H36" i="178" s="1"/>
  <c r="G12" i="178"/>
  <c r="G36" i="178" s="1"/>
  <c r="F12" i="178"/>
  <c r="F36" i="178" s="1"/>
  <c r="D12" i="178"/>
  <c r="D36" i="178" s="1"/>
  <c r="F5" i="177"/>
  <c r="E18" i="176"/>
  <c r="D18" i="176"/>
  <c r="C18" i="176"/>
  <c r="E23" i="175"/>
  <c r="C23" i="175"/>
  <c r="I36" i="178" l="1"/>
  <c r="E36" i="178"/>
  <c r="E12" i="178"/>
  <c r="I12" i="178"/>
  <c r="E27" i="178"/>
  <c r="E31" i="178"/>
  <c r="E19" i="178"/>
  <c r="E24" i="178"/>
  <c r="P7" i="95"/>
  <c r="O7" i="95"/>
  <c r="N7" i="95"/>
  <c r="M7" i="95"/>
  <c r="L7" i="95"/>
  <c r="K7" i="95"/>
  <c r="P52" i="95"/>
  <c r="O52" i="95"/>
  <c r="N52" i="95"/>
  <c r="M52" i="95"/>
  <c r="L52" i="95"/>
  <c r="K52" i="95"/>
  <c r="P49" i="95"/>
  <c r="O49" i="95"/>
  <c r="O48" i="95" s="1"/>
  <c r="O47" i="95" s="1"/>
  <c r="O46" i="95" s="1"/>
  <c r="N49" i="95"/>
  <c r="N48" i="95" s="1"/>
  <c r="N47" i="95" s="1"/>
  <c r="N46" i="95" s="1"/>
  <c r="M49" i="95"/>
  <c r="M48" i="95" s="1"/>
  <c r="M47" i="95" s="1"/>
  <c r="M46" i="95" s="1"/>
  <c r="L49" i="95"/>
  <c r="P48" i="95"/>
  <c r="P47" i="95" s="1"/>
  <c r="P46" i="95" s="1"/>
  <c r="L48" i="95"/>
  <c r="L47" i="95"/>
  <c r="L46" i="95" s="1"/>
  <c r="K49" i="95"/>
  <c r="K48" i="95" s="1"/>
  <c r="K47" i="95" s="1"/>
  <c r="K46" i="95" s="1"/>
  <c r="P41" i="95"/>
  <c r="O41" i="95"/>
  <c r="N41" i="95"/>
  <c r="M41" i="95"/>
  <c r="L41" i="95"/>
  <c r="K41" i="95"/>
  <c r="P21" i="95"/>
  <c r="O21" i="95"/>
  <c r="N21" i="95"/>
  <c r="M21" i="95"/>
  <c r="L21" i="95"/>
  <c r="K21" i="95"/>
  <c r="P18" i="95"/>
  <c r="P17" i="95" s="1"/>
  <c r="O18" i="95"/>
  <c r="N18" i="95"/>
  <c r="N17" i="95" s="1"/>
  <c r="M18" i="95"/>
  <c r="M17" i="95" s="1"/>
  <c r="L18" i="95"/>
  <c r="L17" i="95" s="1"/>
  <c r="O17" i="95"/>
  <c r="K18" i="95"/>
  <c r="K17" i="95" s="1"/>
  <c r="P14" i="95"/>
  <c r="P13" i="95" s="1"/>
  <c r="P12" i="95" s="1"/>
  <c r="O14" i="95"/>
  <c r="N14" i="95"/>
  <c r="N13" i="95" s="1"/>
  <c r="N12" i="95" s="1"/>
  <c r="M14" i="95"/>
  <c r="L14" i="95"/>
  <c r="L13" i="95" s="1"/>
  <c r="L12" i="95" s="1"/>
  <c r="O13" i="95"/>
  <c r="O12" i="95" s="1"/>
  <c r="M13" i="95"/>
  <c r="M12" i="95" s="1"/>
  <c r="P10" i="95"/>
  <c r="P9" i="95" s="1"/>
  <c r="P8" i="95" s="1"/>
  <c r="O10" i="95"/>
  <c r="N10" i="95"/>
  <c r="N9" i="95" s="1"/>
  <c r="N8" i="95" s="1"/>
  <c r="M10" i="95"/>
  <c r="M9" i="95" s="1"/>
  <c r="M8" i="95" s="1"/>
  <c r="L10" i="95"/>
  <c r="L9" i="95" s="1"/>
  <c r="L8" i="95" s="1"/>
  <c r="O9" i="95"/>
  <c r="O8" i="95" s="1"/>
  <c r="K13" i="95"/>
  <c r="K12" i="95" s="1"/>
  <c r="K14" i="95"/>
  <c r="K10" i="95"/>
  <c r="K9" i="95" s="1"/>
  <c r="K8" i="95" s="1"/>
  <c r="K61" i="95" l="1"/>
  <c r="K55" i="95"/>
  <c r="M61" i="95"/>
  <c r="M55" i="95"/>
  <c r="O61" i="95"/>
  <c r="O55" i="95"/>
  <c r="L61" i="95"/>
  <c r="L55" i="95"/>
  <c r="N61" i="95"/>
  <c r="N55" i="95"/>
  <c r="P61" i="95"/>
  <c r="P55" i="95"/>
  <c r="R60" i="21"/>
  <c r="Q60" i="21"/>
  <c r="P60" i="21"/>
  <c r="O60" i="21"/>
  <c r="N60" i="21"/>
  <c r="M60" i="21"/>
  <c r="R68" i="21"/>
  <c r="Q68" i="21"/>
  <c r="Q67" i="21" s="1"/>
  <c r="Q66" i="21" s="1"/>
  <c r="Q65" i="21" s="1"/>
  <c r="P68" i="21"/>
  <c r="P67" i="21" s="1"/>
  <c r="P66" i="21" s="1"/>
  <c r="P65" i="21" s="1"/>
  <c r="O68" i="21"/>
  <c r="O67" i="21" s="1"/>
  <c r="O66" i="21" s="1"/>
  <c r="O65" i="21" s="1"/>
  <c r="N68" i="21"/>
  <c r="R67" i="21"/>
  <c r="R66" i="21" s="1"/>
  <c r="R65" i="21" s="1"/>
  <c r="N67" i="21"/>
  <c r="N66" i="21" s="1"/>
  <c r="N65" i="21" s="1"/>
  <c r="M68" i="21"/>
  <c r="M67" i="21" s="1"/>
  <c r="M66" i="21" s="1"/>
  <c r="M65" i="21" s="1"/>
  <c r="S59" i="21"/>
  <c r="L59" i="21"/>
  <c r="S57" i="21"/>
  <c r="L57" i="21"/>
  <c r="S55" i="21"/>
  <c r="L55" i="21"/>
  <c r="S53" i="21"/>
  <c r="L53" i="21"/>
  <c r="S51" i="21"/>
  <c r="L51" i="21"/>
  <c r="S49" i="21"/>
  <c r="L49" i="21"/>
  <c r="S47" i="21"/>
  <c r="L47" i="21"/>
  <c r="L45" i="21"/>
  <c r="S42" i="21"/>
  <c r="L42" i="21"/>
  <c r="L40" i="21"/>
  <c r="T40" i="21" s="1"/>
  <c r="R23" i="21"/>
  <c r="Q23" i="21"/>
  <c r="P23" i="21"/>
  <c r="O23" i="21"/>
  <c r="N23" i="21"/>
  <c r="M23" i="21"/>
  <c r="L38" i="21"/>
  <c r="L35" i="21"/>
  <c r="L33" i="21"/>
  <c r="L31" i="21"/>
  <c r="L29" i="21"/>
  <c r="L27" i="21"/>
  <c r="L25" i="21"/>
  <c r="L22" i="21"/>
  <c r="L20" i="21"/>
  <c r="R18" i="21"/>
  <c r="Q18" i="21"/>
  <c r="P18" i="21"/>
  <c r="O18" i="21"/>
  <c r="O17" i="21" s="1"/>
  <c r="N18" i="21"/>
  <c r="M18" i="21"/>
  <c r="R14" i="21"/>
  <c r="R13" i="21" s="1"/>
  <c r="Q14" i="21"/>
  <c r="Q13" i="21" s="1"/>
  <c r="P14" i="21"/>
  <c r="P13" i="21" s="1"/>
  <c r="O14" i="21"/>
  <c r="O13" i="21" s="1"/>
  <c r="N14" i="21"/>
  <c r="N13" i="21" s="1"/>
  <c r="M9" i="21"/>
  <c r="M8" i="21" s="1"/>
  <c r="M7" i="21" s="1"/>
  <c r="M14" i="21"/>
  <c r="M13" i="21" s="1"/>
  <c r="S11" i="21"/>
  <c r="L11" i="21"/>
  <c r="R9" i="21"/>
  <c r="R8" i="21" s="1"/>
  <c r="R7" i="21" s="1"/>
  <c r="Q9" i="21"/>
  <c r="Q8" i="21" s="1"/>
  <c r="Q7" i="21" s="1"/>
  <c r="P9" i="21"/>
  <c r="P8" i="21" s="1"/>
  <c r="P7" i="21" s="1"/>
  <c r="O9" i="21"/>
  <c r="O8" i="21" s="1"/>
  <c r="O7" i="21" s="1"/>
  <c r="N8" i="21"/>
  <c r="N7" i="21" s="1"/>
  <c r="N9" i="21"/>
  <c r="T53" i="21" l="1"/>
  <c r="P17" i="21"/>
  <c r="P12" i="21" s="1"/>
  <c r="P6" i="21" s="1"/>
  <c r="P72" i="21" s="1"/>
  <c r="T11" i="21"/>
  <c r="T49" i="21"/>
  <c r="M17" i="21"/>
  <c r="Q17" i="21"/>
  <c r="Q12" i="21" s="1"/>
  <c r="Q6" i="21" s="1"/>
  <c r="Q72" i="21" s="1"/>
  <c r="T47" i="21"/>
  <c r="T55" i="21"/>
  <c r="M12" i="21"/>
  <c r="M6" i="21" s="1"/>
  <c r="M72" i="21" s="1"/>
  <c r="T57" i="21"/>
  <c r="O12" i="21"/>
  <c r="N17" i="21"/>
  <c r="N12" i="21" s="1"/>
  <c r="N6" i="21" s="1"/>
  <c r="N72" i="21" s="1"/>
  <c r="R17" i="21"/>
  <c r="R12" i="21" s="1"/>
  <c r="R6" i="21" s="1"/>
  <c r="R72" i="21" s="1"/>
  <c r="O6" i="21"/>
  <c r="O72" i="21" s="1"/>
  <c r="T59" i="21"/>
  <c r="T42" i="21"/>
  <c r="T51" i="21"/>
  <c r="S69" i="21"/>
  <c r="S64" i="21"/>
  <c r="S63" i="21"/>
  <c r="S62" i="21"/>
  <c r="S61" i="21"/>
  <c r="S58" i="21"/>
  <c r="S56" i="21"/>
  <c r="S54" i="21"/>
  <c r="S52" i="21"/>
  <c r="S50" i="21"/>
  <c r="S48" i="21"/>
  <c r="S46" i="21"/>
  <c r="S44" i="21"/>
  <c r="S43" i="21"/>
  <c r="S41" i="21"/>
  <c r="S39" i="21"/>
  <c r="S37" i="21"/>
  <c r="S36" i="21"/>
  <c r="S34" i="21"/>
  <c r="S32" i="21"/>
  <c r="S30" i="21"/>
  <c r="S28" i="21"/>
  <c r="S26" i="21"/>
  <c r="S24" i="21"/>
  <c r="S21" i="21"/>
  <c r="S19" i="21"/>
  <c r="S16" i="21"/>
  <c r="S15" i="21"/>
  <c r="S10" i="21"/>
  <c r="R36" i="148"/>
  <c r="Q36" i="148"/>
  <c r="P36" i="148"/>
  <c r="O36" i="148"/>
  <c r="N36" i="148"/>
  <c r="M36" i="148"/>
  <c r="V11" i="148"/>
  <c r="T11" i="148"/>
  <c r="V11" i="142"/>
  <c r="T11" i="142"/>
  <c r="V15" i="149"/>
  <c r="V14" i="149"/>
  <c r="V12" i="149"/>
  <c r="T15" i="149"/>
  <c r="T14" i="149"/>
  <c r="T12" i="149"/>
  <c r="V18" i="146"/>
  <c r="V17" i="146"/>
  <c r="U18" i="146"/>
  <c r="U17" i="146"/>
  <c r="T18" i="146"/>
  <c r="T17" i="146"/>
  <c r="S18" i="146"/>
  <c r="S17" i="146"/>
  <c r="V14" i="146"/>
  <c r="T14" i="146"/>
  <c r="V13" i="146"/>
  <c r="V12" i="146"/>
  <c r="U13" i="146"/>
  <c r="U12" i="146"/>
  <c r="T13" i="146"/>
  <c r="T12" i="146"/>
  <c r="S13" i="146"/>
  <c r="S12" i="146"/>
  <c r="R37" i="142"/>
  <c r="Q37" i="142"/>
  <c r="P37" i="142"/>
  <c r="O37" i="142"/>
  <c r="N37" i="142"/>
  <c r="M37" i="142"/>
  <c r="R37" i="149"/>
  <c r="Q37" i="149"/>
  <c r="P37" i="149"/>
  <c r="O37" i="149"/>
  <c r="N37" i="149"/>
  <c r="M37" i="149"/>
  <c r="R37" i="146"/>
  <c r="Q37" i="146"/>
  <c r="P37" i="146"/>
  <c r="O37" i="146"/>
  <c r="N37" i="146"/>
  <c r="M37" i="146"/>
  <c r="R37" i="147"/>
  <c r="Q37" i="147"/>
  <c r="P37" i="147"/>
  <c r="O37" i="147"/>
  <c r="N37" i="147"/>
  <c r="M37" i="147"/>
  <c r="R37" i="145"/>
  <c r="Q37" i="145"/>
  <c r="P37" i="145"/>
  <c r="O37" i="145"/>
  <c r="N37" i="145"/>
  <c r="M37" i="145"/>
  <c r="V11" i="147"/>
  <c r="T11" i="147"/>
  <c r="V23" i="145"/>
  <c r="T23" i="145"/>
  <c r="V17" i="145"/>
  <c r="T17" i="145"/>
  <c r="V11" i="144"/>
  <c r="T11" i="144"/>
  <c r="R37" i="144"/>
  <c r="Q37" i="144"/>
  <c r="P37" i="144"/>
  <c r="O37" i="144"/>
  <c r="N37" i="144"/>
  <c r="M37" i="144"/>
  <c r="R37" i="143"/>
  <c r="Q37" i="143"/>
  <c r="P37" i="143"/>
  <c r="O37" i="143"/>
  <c r="N37" i="143"/>
  <c r="M37" i="143"/>
  <c r="V13" i="143"/>
  <c r="V12" i="143"/>
  <c r="V11" i="143"/>
  <c r="U13" i="143"/>
  <c r="U12" i="143"/>
  <c r="U11" i="143"/>
  <c r="T13" i="143"/>
  <c r="T12" i="143"/>
  <c r="T11" i="143"/>
  <c r="S13" i="143"/>
  <c r="S12" i="143"/>
  <c r="S11" i="143"/>
  <c r="S9" i="166"/>
  <c r="S8" i="165"/>
  <c r="R10" i="163"/>
  <c r="R6" i="163"/>
  <c r="R9" i="162"/>
  <c r="R10" i="161"/>
  <c r="S9" i="159"/>
  <c r="S5" i="159"/>
  <c r="F25" i="94" l="1"/>
  <c r="D25" i="94"/>
  <c r="E25" i="94"/>
  <c r="L18" i="146"/>
  <c r="K18" i="146"/>
  <c r="L17" i="146"/>
  <c r="K17" i="146"/>
  <c r="L15" i="146"/>
  <c r="K15" i="146"/>
  <c r="L14" i="146"/>
  <c r="K14" i="146"/>
  <c r="L13" i="146"/>
  <c r="K13" i="146"/>
  <c r="L12" i="146"/>
  <c r="K12" i="146"/>
  <c r="L11" i="146"/>
  <c r="K11" i="146"/>
  <c r="L15" i="149" l="1"/>
  <c r="K15" i="149"/>
  <c r="L14" i="149"/>
  <c r="K14" i="149"/>
  <c r="L12" i="149"/>
  <c r="K12" i="149"/>
  <c r="L11" i="149"/>
  <c r="K11" i="149"/>
  <c r="L16" i="143" l="1"/>
  <c r="K16" i="143"/>
  <c r="L14" i="143"/>
  <c r="K14" i="143"/>
  <c r="L13" i="143"/>
  <c r="K13" i="143"/>
  <c r="L12" i="143"/>
  <c r="K12" i="143"/>
  <c r="L11" i="143"/>
  <c r="K11" i="143"/>
  <c r="L11" i="144"/>
  <c r="K11" i="144"/>
  <c r="L23" i="145"/>
  <c r="K23" i="145"/>
  <c r="L21" i="145"/>
  <c r="K21" i="145"/>
  <c r="L20" i="145"/>
  <c r="K20" i="145"/>
  <c r="L19" i="145"/>
  <c r="K19" i="145"/>
  <c r="L18" i="145"/>
  <c r="K18" i="145"/>
  <c r="L17" i="145"/>
  <c r="K17" i="145"/>
  <c r="L16" i="145"/>
  <c r="K16" i="145"/>
  <c r="L15" i="145"/>
  <c r="K15" i="145"/>
  <c r="L12" i="145"/>
  <c r="K12" i="145"/>
  <c r="L11" i="145"/>
  <c r="K11" i="145"/>
  <c r="L11" i="147"/>
  <c r="K11" i="147"/>
  <c r="L11" i="142"/>
  <c r="K11" i="142"/>
  <c r="L16" i="148"/>
  <c r="L15" i="148"/>
  <c r="L11" i="148"/>
  <c r="K16" i="148"/>
  <c r="K15" i="148"/>
  <c r="K11" i="148"/>
  <c r="L69" i="21"/>
  <c r="L64" i="21"/>
  <c r="T64" i="21" s="1"/>
  <c r="L63" i="21"/>
  <c r="T63" i="21" s="1"/>
  <c r="L62" i="21"/>
  <c r="T62" i="21" s="1"/>
  <c r="L61" i="21"/>
  <c r="T61" i="21" s="1"/>
  <c r="L58" i="21"/>
  <c r="T58" i="21" s="1"/>
  <c r="L56" i="21"/>
  <c r="T56" i="21" s="1"/>
  <c r="L54" i="21"/>
  <c r="T54" i="21" s="1"/>
  <c r="L52" i="21"/>
  <c r="T52" i="21" s="1"/>
  <c r="L50" i="21"/>
  <c r="T50" i="21" s="1"/>
  <c r="L48" i="21"/>
  <c r="T48" i="21" s="1"/>
  <c r="L46" i="21"/>
  <c r="T46" i="21" s="1"/>
  <c r="L44" i="21"/>
  <c r="T44" i="21" s="1"/>
  <c r="L43" i="21"/>
  <c r="T43" i="21" s="1"/>
  <c r="L41" i="21"/>
  <c r="T41" i="21" s="1"/>
  <c r="L39" i="21"/>
  <c r="T39" i="21" s="1"/>
  <c r="L37" i="21"/>
  <c r="T37" i="21" s="1"/>
  <c r="L36" i="21"/>
  <c r="T36" i="21" s="1"/>
  <c r="L34" i="21"/>
  <c r="T34" i="21" s="1"/>
  <c r="L32" i="21"/>
  <c r="T32" i="21" s="1"/>
  <c r="L30" i="21"/>
  <c r="T30" i="21" s="1"/>
  <c r="L28" i="21"/>
  <c r="T28" i="21" s="1"/>
  <c r="L26" i="21"/>
  <c r="T26" i="21" s="1"/>
  <c r="L24" i="21"/>
  <c r="T24" i="21" s="1"/>
  <c r="L21" i="21"/>
  <c r="T21" i="21" s="1"/>
  <c r="L19" i="21"/>
  <c r="T19" i="21" s="1"/>
  <c r="L16" i="21"/>
  <c r="T16" i="21" s="1"/>
  <c r="L15" i="21"/>
  <c r="T15" i="21" s="1"/>
  <c r="L10" i="21"/>
  <c r="T10" i="21" s="1"/>
  <c r="U16" i="143" l="1"/>
  <c r="U14" i="143"/>
  <c r="S16" i="143"/>
  <c r="S14" i="143"/>
</calcChain>
</file>

<file path=xl/sharedStrings.xml><?xml version="1.0" encoding="utf-8"?>
<sst xmlns="http://schemas.openxmlformats.org/spreadsheetml/2006/main" count="4855" uniqueCount="1553">
  <si>
    <t>AI</t>
  </si>
  <si>
    <t>A)</t>
  </si>
  <si>
    <t>B)</t>
  </si>
  <si>
    <r>
      <t>A)</t>
    </r>
    <r>
      <rPr>
        <b/>
        <sz val="7"/>
        <color indexed="16"/>
        <rFont val="Century Gothic"/>
        <family val="2"/>
      </rPr>
      <t/>
    </r>
  </si>
  <si>
    <r>
      <t>B)</t>
    </r>
    <r>
      <rPr>
        <b/>
        <sz val="7"/>
        <color indexed="16"/>
        <rFont val="Century Gothic"/>
        <family val="2"/>
      </rPr>
      <t/>
    </r>
  </si>
  <si>
    <t>MONTO (Pesos con dos decimales)</t>
  </si>
  <si>
    <t>FINANCIAMIENTO</t>
  </si>
  <si>
    <t>FI</t>
  </si>
  <si>
    <t>F</t>
  </si>
  <si>
    <t>SF</t>
  </si>
  <si>
    <t>3/1*100
=(4)</t>
  </si>
  <si>
    <t>3/2*100
=(5)</t>
  </si>
  <si>
    <t>FI/F</t>
  </si>
  <si>
    <t>Elaboró:</t>
  </si>
  <si>
    <t>____________________________________________________________</t>
  </si>
  <si>
    <t xml:space="preserve">Autorizó: </t>
  </si>
  <si>
    <t>Elaboró</t>
  </si>
  <si>
    <t>Elaboró: ________________________________________________</t>
  </si>
  <si>
    <t>Autorizó:  ___________________________________</t>
  </si>
  <si>
    <t>[1]</t>
  </si>
  <si>
    <t>[2]</t>
  </si>
  <si>
    <t>[3]</t>
  </si>
  <si>
    <t>[4]</t>
  </si>
  <si>
    <t>[5]</t>
  </si>
  <si>
    <t>[6]</t>
  </si>
  <si>
    <t>9/6*100
=(12)</t>
  </si>
  <si>
    <t>9/7*100
=(13)</t>
  </si>
  <si>
    <t>10/6*100
=(14)</t>
  </si>
  <si>
    <t>10/7*100
=(15)</t>
  </si>
  <si>
    <t>IARCM
(%)
4/11</t>
  </si>
  <si>
    <t>Autorizó: ___________________________________________________</t>
  </si>
  <si>
    <t>_______________________________________________</t>
  </si>
  <si>
    <t>PP</t>
  </si>
  <si>
    <t>[4-2]</t>
  </si>
  <si>
    <t>[5-1]</t>
  </si>
  <si>
    <t>Aprobado</t>
  </si>
  <si>
    <t>Modificado</t>
  </si>
  <si>
    <t>Devengado</t>
  </si>
  <si>
    <t>Pagado</t>
  </si>
  <si>
    <t>Gasto Corriente</t>
  </si>
  <si>
    <t>Gasto de Capital</t>
  </si>
  <si>
    <t>Del ejercido respecto del aprobado.</t>
  </si>
  <si>
    <t>Autorizó: ___________________________________________</t>
  </si>
  <si>
    <t>Elaboró:________________________________________________</t>
  </si>
  <si>
    <t>Autorizó: _______________________________________</t>
  </si>
  <si>
    <t>ICMP
(%)
3/1 = [4]</t>
  </si>
  <si>
    <t>ICPP
(%)
9/5 = [11]</t>
  </si>
  <si>
    <t>1.1 Nombre de la evaluación: </t>
  </si>
  <si>
    <t>1.2 Fecha de inicio de la evaluación (dd/mm/aaaa):</t>
  </si>
  <si>
    <t>1.3 Fecha de término de la evaluación (dd/mm/aaaa):</t>
  </si>
  <si>
    <t>1.4 Nombre de la persona responsable de darle seguimiento a la evaluación y nombre de la unidad administrativa a la que pertenece:</t>
  </si>
  <si>
    <t>Nombre:</t>
  </si>
  <si>
    <t>Unidad administrativa:</t>
  </si>
  <si>
    <t>1.5 Objetivo general de la evaluación:</t>
  </si>
  <si>
    <t>1.6 Objetivos específicos de la evaluación:</t>
  </si>
  <si>
    <t>1.7 Metodología utilizada en la evaluación:</t>
  </si>
  <si>
    <t>Instrumentos de recolección de información: </t>
  </si>
  <si>
    <t>Cuestionarios__ Entrevistas__ Formatos__ Otros__ Especifique:</t>
  </si>
  <si>
    <t>Descripción de las técnicas y modelos utilizados: </t>
  </si>
  <si>
    <t>2.1 Describir los hallazgos más relevantes de la evaluación:</t>
  </si>
  <si>
    <t>2.2.1 Fortalezas:</t>
  </si>
  <si>
    <t>2.2.2 Oportunidades:</t>
  </si>
  <si>
    <t>2.2.3 Debilidades:</t>
  </si>
  <si>
    <t>2.2.4 Amenazas:</t>
  </si>
  <si>
    <t>3.1 Describir brevemente las conclusiones de la evaluación: </t>
  </si>
  <si>
    <t>3.2 Describir las recomendaciones de acuerdo a su relevancia:</t>
  </si>
  <si>
    <t>1:</t>
  </si>
  <si>
    <t>2: </t>
  </si>
  <si>
    <t>3: </t>
  </si>
  <si>
    <t>4: </t>
  </si>
  <si>
    <t>5:</t>
  </si>
  <si>
    <t>6:</t>
  </si>
  <si>
    <t>7:</t>
  </si>
  <si>
    <t>4.1 Nombre del coordinador de la evaluación:</t>
  </si>
  <si>
    <t>4.2 Cargo:</t>
  </si>
  <si>
    <t xml:space="preserve">4.3 Institución a la que pertenece: </t>
  </si>
  <si>
    <t>4.4 Principales colaboradores:</t>
  </si>
  <si>
    <t>4.5 Correo electrónico del coordinador de la evaluación:</t>
  </si>
  <si>
    <t>4.6 Teléfono (con clave lada):</t>
  </si>
  <si>
    <t>5.1 Nombre del (los) programa(s) evaluado(s):</t>
  </si>
  <si>
    <t xml:space="preserve">5.2 Siglas: </t>
  </si>
  <si>
    <t>5.3 Ente público coordinador del (los) programa(s): </t>
  </si>
  <si>
    <t>5.4 Poder público al que pertenece(n) el(los) programa(s):</t>
  </si>
  <si>
    <t>Poder Ejecutivo___ Poder Legislativo___ Poder Judicial___ Ente Autónomo___</t>
  </si>
  <si>
    <t>5.5 Ámbito gubernamental al que pertenece(n) el(los) programa(s):</t>
  </si>
  <si>
    <t>Federal___ Estatal___ Local___</t>
  </si>
  <si>
    <t>5.6 Nombre de la(s) unidad(es) administrativa(s) y de (los) titular(es) a cargo del (los) programa(s):</t>
  </si>
  <si>
    <t>5.6.1 Nombre(s) de la(s) unidad(es) administrativa(s) a cargo de (los) programa(s):</t>
  </si>
  <si>
    <t>5.6.2 Nombre(s) de (los) titular(es) de la(s) unidad(es) administrativa(s) a cargo de (los) programa(s) (nombre completo, correo electrónico y teléfono con clave lada):</t>
  </si>
  <si>
    <t>6. Datos de Contratación de la Evaluación</t>
  </si>
  <si>
    <t>6.1 Tipo de contratación:</t>
  </si>
  <si>
    <t>6.1.1 Adjudicación Directa___ 6.1.2 Invitación a tres___ 6.1.3 Licitación Pública Nacional___</t>
  </si>
  <si>
    <t>6.1.4 Licitación Pública Internacional___ 6.1.5 Otro: (Señalar)___</t>
  </si>
  <si>
    <t>6.2 Unidad administrativa responsable de contratar la evaluación:</t>
  </si>
  <si>
    <t xml:space="preserve">6.3 Costo total de la evaluación: $ </t>
  </si>
  <si>
    <t>6.4 Fuente de Financiamiento : </t>
  </si>
  <si>
    <t>7.1 Difusión en internet de la evaluación:</t>
  </si>
  <si>
    <t>7.2 Difusión en internet del formato:</t>
  </si>
  <si>
    <t>AO</t>
  </si>
  <si>
    <t>Formato para la Difusión de los Resultados de las Evaluaciones</t>
  </si>
  <si>
    <t>2.2 Señalar cuáles son las principales Fortalezas, Oportunidades, Debilidades y Amenazas (FODA), de acuerdo con los temas del programa, estrategia o instituciones.</t>
  </si>
  <si>
    <t>7. Difusión de la Evaluación</t>
  </si>
  <si>
    <t>Metas</t>
  </si>
  <si>
    <t>Beneficiarios</t>
  </si>
  <si>
    <t>Presupuesto
(Pesos con dos decimales)</t>
  </si>
  <si>
    <t>Ejercido</t>
  </si>
  <si>
    <t>Autorizó:_____________________________</t>
  </si>
  <si>
    <t>Elaboró: _____________________________________________</t>
  </si>
  <si>
    <t>Avance Físico
%</t>
  </si>
  <si>
    <t>Descripción de Acciones Realizadas</t>
  </si>
  <si>
    <t>ECG Egresos por Capítulo de Gasto</t>
  </si>
  <si>
    <t>Capítulo</t>
  </si>
  <si>
    <t>Presupuesto (Pesos con dos decimales)</t>
  </si>
  <si>
    <t>Comprometido</t>
  </si>
  <si>
    <t>Importe de la Variación</t>
  </si>
  <si>
    <t>Explicaciones a las Variaciones:</t>
  </si>
  <si>
    <t>Eje</t>
  </si>
  <si>
    <t>Físico</t>
  </si>
  <si>
    <t>Presupuestal   (Pesos con dos decimales)</t>
  </si>
  <si>
    <t>Alcanzado</t>
  </si>
  <si>
    <t>Original</t>
  </si>
  <si>
    <t>Unidad de Medida</t>
  </si>
  <si>
    <t>Denominación</t>
  </si>
  <si>
    <t>EAI-RFI Egresos por Actividad Institucional con Recursos Fiscales</t>
  </si>
  <si>
    <t>EAI-RCR Egresos por Actividad Institucional con Recursos de Crédito</t>
  </si>
  <si>
    <t>Total URG</t>
  </si>
  <si>
    <t>EAI-RFE Egresos por Actividad Institucional con Recursos Federales</t>
  </si>
  <si>
    <t>R      e      s      u      l      t      a      d      o      s</t>
  </si>
  <si>
    <t>Índice de Cumplimiento Presupuestal</t>
  </si>
  <si>
    <t>Índice de Cumplimiento de Metas</t>
  </si>
  <si>
    <t>Original
(1)</t>
  </si>
  <si>
    <t>Modificado
(2)</t>
  </si>
  <si>
    <t>Alcanzado
(3)</t>
  </si>
  <si>
    <t>Aprobado
(6)</t>
  </si>
  <si>
    <t>Modificado
(7)</t>
  </si>
  <si>
    <t>Comprometido
(8)</t>
  </si>
  <si>
    <t>Devengado
(9)</t>
  </si>
  <si>
    <t>Ejercido
(10)</t>
  </si>
  <si>
    <t>Pagado
(11)</t>
  </si>
  <si>
    <t>EVARF Explicación a las Variaciones y Aplicación de los Recursos de Origen Federal</t>
  </si>
  <si>
    <t>Original
[1]</t>
  </si>
  <si>
    <t>Modificado
[2]</t>
  </si>
  <si>
    <t>Alcanzado
[3]</t>
  </si>
  <si>
    <t>Aprobado
(5)</t>
  </si>
  <si>
    <t>Modificado
(6)</t>
  </si>
  <si>
    <t>Comprometido
(7)</t>
  </si>
  <si>
    <t>Devengado
(8)</t>
  </si>
  <si>
    <t>Ejercido
(9)</t>
  </si>
  <si>
    <t>Pagado
(10)</t>
  </si>
  <si>
    <t>AR Acciones Realizadas para la Consecución de Metas de las Actividades Institucionales</t>
  </si>
  <si>
    <t>Modificada</t>
  </si>
  <si>
    <t>Alcanzada</t>
  </si>
  <si>
    <t>Total URG (7)</t>
  </si>
  <si>
    <t>REA Remanentes de Ejercicios Anteriores</t>
  </si>
  <si>
    <t>Remanente</t>
  </si>
  <si>
    <t>Rendimientos Financieros</t>
  </si>
  <si>
    <t>Fuente de Financiamiento</t>
  </si>
  <si>
    <t>Destino del Gasto</t>
  </si>
  <si>
    <t>PPI Programas y Proyectos de Inversión</t>
  </si>
  <si>
    <t>ASM Aspectos Susceptibles de Mejora</t>
  </si>
  <si>
    <t>IAPP Indicadores Asociados a Programas Presupuestarios</t>
  </si>
  <si>
    <t>* Especificar  el nombre del Fondo, Convenio, Subsidio o Participación.</t>
  </si>
  <si>
    <t>Explicaciones a las Variaciones Presupuestales:</t>
  </si>
  <si>
    <t>APP Avance Programático-Presupuestal de Actividades Institucionales</t>
  </si>
  <si>
    <t xml:space="preserve">Total </t>
  </si>
  <si>
    <t>Clave
Programa o Proyecto de Inversión</t>
  </si>
  <si>
    <t>Denominación del Programa o Proyecto de Inversión</t>
  </si>
  <si>
    <t>Año del Recurso</t>
  </si>
  <si>
    <t>Total URG (9)</t>
  </si>
  <si>
    <t>Py</t>
  </si>
  <si>
    <t>Del devengado respecto del modificado.</t>
  </si>
  <si>
    <t>Diferencia
Ejercido-Aprobado</t>
  </si>
  <si>
    <t>APR-1 ACCIONES DEL PROGRAMA DE RECONSTRUCCIÓN DE LA CIUDAD DE MÉXICO</t>
  </si>
  <si>
    <t>EJE</t>
  </si>
  <si>
    <t>DG</t>
  </si>
  <si>
    <t>OR</t>
  </si>
  <si>
    <t>ACCIONES APROBADAS POR LA COMISIÓN PARA LA RECONSTRUCCIÓN, RECUPERACIÓN Y TRANSFORMACIÓN DE LA CIUDAD DE MÉXICO EN UNA CDMX CADA VEZ MÁS RESILIENTE</t>
  </si>
  <si>
    <t>NÚMERO DE BENEFICIARIOS</t>
  </si>
  <si>
    <t>DESCRIPCIÓN ESPECIFICA</t>
  </si>
  <si>
    <t>ASIGNADO</t>
  </si>
  <si>
    <t>MODIFICADO</t>
  </si>
  <si>
    <t>EJERCIDO</t>
  </si>
  <si>
    <t>TOTAL URG (10)</t>
  </si>
  <si>
    <t>APR-2 OTRAS ACCIONES DEL PROGRAMA DE RECONSTRUCCIÓN DE LA CIUDAD DE MÉXICO</t>
  </si>
  <si>
    <t>OTRAS ACCIONES APROBADAS CONFORME A LEY PARA LA RECONSTRUCCIÓN, RECUPERACIÓN Y TRANSFORMACIÓN DE LA CIUDAD DE MÉXICO EN UNA CADA VEZ MAS RESILIENTE</t>
  </si>
  <si>
    <t>INFORME  DE  CUENTA   PÚBLICA
2019</t>
  </si>
  <si>
    <t>5. Identificación del (los) programa(s)</t>
  </si>
  <si>
    <t>4. Datos de la Instancia evaluadora</t>
  </si>
  <si>
    <t>3. Conclusiones y recomendaciones de la evaluación</t>
  </si>
  <si>
    <t>2. Principales Hallazgos de la evaluación</t>
  </si>
  <si>
    <t>1. Descripción de la Evaluación   </t>
  </si>
  <si>
    <r>
      <t xml:space="preserve"> PRESUPUESTO 
(Pesos con dos decimales)</t>
    </r>
    <r>
      <rPr>
        <b/>
        <vertAlign val="superscript"/>
        <sz val="9"/>
        <color theme="0"/>
        <rFont val="Gotham Rounded Book"/>
        <family val="3"/>
      </rPr>
      <t xml:space="preserve"> </t>
    </r>
  </si>
  <si>
    <t>Asignaciones Previstas en el Artículo 14 del Decreto de Presupuesto de Egresos para el Ejercicio Fiscal 2019</t>
  </si>
  <si>
    <t>Reintegro</t>
  </si>
  <si>
    <t>Ejercicio</t>
  </si>
  <si>
    <t>Destino de los Recursos</t>
  </si>
  <si>
    <t>Programa o Fondo</t>
  </si>
  <si>
    <t>Cuenta Pública 2019</t>
  </si>
  <si>
    <t>Formato del Ejercicio y Destino de Gasto Federalizado y Reintegros</t>
  </si>
  <si>
    <t>Gobierno de la Ciudad de México</t>
  </si>
  <si>
    <t>Localidad</t>
  </si>
  <si>
    <t>Municipio</t>
  </si>
  <si>
    <t>Entidad</t>
  </si>
  <si>
    <t xml:space="preserve">Ubicación </t>
  </si>
  <si>
    <t>Costo</t>
  </si>
  <si>
    <t>Obra o acción a realizar</t>
  </si>
  <si>
    <t>Monto que reciban del FAIS:</t>
  </si>
  <si>
    <t>Montos que Reciban Obras y Acciones a Realizar con el FAIS</t>
  </si>
  <si>
    <t>Poder Ejecutivo de la Ciudad de México</t>
  </si>
  <si>
    <t>Estado Analítico del Ejercicio del Presupuesto de Egresos</t>
  </si>
  <si>
    <t>EP-03 Clasificación Económica (Por Tipo de Gasto)</t>
  </si>
  <si>
    <t>Del 1 de enero al 31 de diciembre de 2019</t>
  </si>
  <si>
    <t>Concepto</t>
  </si>
  <si>
    <t>Egresos</t>
  </si>
  <si>
    <t>Ampliaciones/
(Reducciones)</t>
  </si>
  <si>
    <t>Subejercicio</t>
  </si>
  <si>
    <t>3 = (1 + 2)</t>
  </si>
  <si>
    <t>6 = (3 - 4)</t>
  </si>
  <si>
    <t>Amortización de la Deuda y Disminución de Pasivos</t>
  </si>
  <si>
    <t>Total del Gasto (8)</t>
  </si>
  <si>
    <t>EP-04 Clasificación por Objeto del Gasto (Capítulo y Concepto)</t>
  </si>
  <si>
    <t>3 = (1+2)</t>
  </si>
  <si>
    <t>6 = (3-4)</t>
  </si>
  <si>
    <t>Servicios Personales</t>
  </si>
  <si>
    <t xml:space="preserve">    Remuneraciones al Personal de Carácter Permanente</t>
  </si>
  <si>
    <t xml:space="preserve">    Remuneraciones al Personal de Carácter Transitorio</t>
  </si>
  <si>
    <t xml:space="preserve">    Remuneraciones Adicionales y Especiales</t>
  </si>
  <si>
    <t xml:space="preserve">    Seguridad Social</t>
  </si>
  <si>
    <t xml:space="preserve">    Otras Prestaciones Sociales y Económicas</t>
  </si>
  <si>
    <t xml:space="preserve">    Previsiones</t>
  </si>
  <si>
    <t xml:space="preserve">    Pago de Estímulos a Servidores Públicos </t>
  </si>
  <si>
    <t>Materiales y Suministros</t>
  </si>
  <si>
    <t xml:space="preserve">    Materiales de Administración, Emisión de Documentos y Artículos Oficiales </t>
  </si>
  <si>
    <t xml:space="preserve">   Alimentos y Utensilios</t>
  </si>
  <si>
    <t xml:space="preserve">   Materias Primas y Materiales de Producción y Comercialización</t>
  </si>
  <si>
    <t xml:space="preserve">   Materiales y Artículos de Construcción y de Reparación </t>
  </si>
  <si>
    <t xml:space="preserve">   Productos Químicos, Farmacéuticos y de Laboratorio</t>
  </si>
  <si>
    <t xml:space="preserve">   Combustibles, Lubricantes y Aditivos</t>
  </si>
  <si>
    <t xml:space="preserve">   Vestuario, Blancos, Prendas de Protección y Artículos Deportivos</t>
  </si>
  <si>
    <t xml:space="preserve">   Materiales y Suministros para Seguridad</t>
  </si>
  <si>
    <t xml:space="preserve">   Herramientas, Refacciones y Accesorios Menores</t>
  </si>
  <si>
    <t xml:space="preserve">   </t>
  </si>
  <si>
    <t>Servicios Generales</t>
  </si>
  <si>
    <t xml:space="preserve">   Servicios Básicos</t>
  </si>
  <si>
    <t xml:space="preserve">   Servicios de Arrendamiento</t>
  </si>
  <si>
    <t xml:space="preserve">   Servicios Profesionales, Científicos, Técnicos y Otros Servicios</t>
  </si>
  <si>
    <t xml:space="preserve">   Servicios Financieros, Bancarios y Comerciales</t>
  </si>
  <si>
    <t xml:space="preserve">   Servicios de Instalación, Reparación, Mantenimiento y Conservación</t>
  </si>
  <si>
    <t xml:space="preserve">   Servicios de Comunicación Social y Publicidad</t>
  </si>
  <si>
    <t xml:space="preserve">   Servicios de Traslado y Viáticos</t>
  </si>
  <si>
    <t xml:space="preserve">   Servicios Oficiales</t>
  </si>
  <si>
    <t xml:space="preserve">   Otros Servicios Generales</t>
  </si>
  <si>
    <t>Transferencias, Asignaciones, Subsidios y Otras Ayudas</t>
  </si>
  <si>
    <t xml:space="preserve">   Transferencias Internas y Asignaciones al Sector Público</t>
  </si>
  <si>
    <t xml:space="preserve">   Transferencias al Resto del Sector Público</t>
  </si>
  <si>
    <t xml:space="preserve">   Subsidios y Subvenciones</t>
  </si>
  <si>
    <t xml:space="preserve">   Ayudas Sociales</t>
  </si>
  <si>
    <t xml:space="preserve">   Pensiones y Jubilaciones</t>
  </si>
  <si>
    <t xml:space="preserve">   Transferencias a Fideicomisos, Mandatos y Otros Análogos</t>
  </si>
  <si>
    <t xml:space="preserve">   Transferencias a la Seguridad Social</t>
  </si>
  <si>
    <t xml:space="preserve">   Donativos</t>
  </si>
  <si>
    <t xml:space="preserve">   Transferencias al Exterior</t>
  </si>
  <si>
    <t>Bienes Muebles, Inmuebles e Intangibles</t>
  </si>
  <si>
    <t xml:space="preserve">   Mobiliario y Equipo de Administración</t>
  </si>
  <si>
    <t xml:space="preserve">   Mobiliario y Equipo Educacional y Recreativo</t>
  </si>
  <si>
    <t xml:space="preserve">   Equipo e Instrumental Médico y de Laboratorio </t>
  </si>
  <si>
    <t xml:space="preserve">   Vehículos y Equipo de Transporte</t>
  </si>
  <si>
    <t xml:space="preserve">   Equipo de Defensa y Seguridad</t>
  </si>
  <si>
    <t xml:space="preserve">   Maquinaria, Otros Equipos y Herramientas</t>
  </si>
  <si>
    <t xml:space="preserve">   Activos Biológicos</t>
  </si>
  <si>
    <t xml:space="preserve">   Bienes Inmuebles</t>
  </si>
  <si>
    <t xml:space="preserve">   Activos Intangibles</t>
  </si>
  <si>
    <t>Inversión Pública</t>
  </si>
  <si>
    <t xml:space="preserve">   Obra Pública en Bienes de Dominio Público</t>
  </si>
  <si>
    <t xml:space="preserve">   Obra Pública en Bienes Propios</t>
  </si>
  <si>
    <t xml:space="preserve">   Proyectos Productivos y Acciones de Fomento</t>
  </si>
  <si>
    <t>Inversiones Financieras y Otras Provisiones</t>
  </si>
  <si>
    <t xml:space="preserve">   Inversiones para el Fomento de  Actividades Productivas</t>
  </si>
  <si>
    <t xml:space="preserve">   Acciones y Participaciones de Capital</t>
  </si>
  <si>
    <t xml:space="preserve">   Compra de Títulos y Valores</t>
  </si>
  <si>
    <t xml:space="preserve">   Concesión de Préstamos</t>
  </si>
  <si>
    <t xml:space="preserve">   Inversiones en Fideicomisos, Mandatos y Otros Análogos</t>
  </si>
  <si>
    <t xml:space="preserve">   Otras Inversiones Financieras</t>
  </si>
  <si>
    <t xml:space="preserve">   Provisiones para Contingencias y Otras Erogaciones Especiales</t>
  </si>
  <si>
    <t>Participaciones y Aportaciones</t>
  </si>
  <si>
    <t xml:space="preserve">   Participaciones</t>
  </si>
  <si>
    <t xml:space="preserve">   Aportaciones</t>
  </si>
  <si>
    <t xml:space="preserve">   Convenios</t>
  </si>
  <si>
    <t>Deuda Pública</t>
  </si>
  <si>
    <t xml:space="preserve">   Amortización de la Deuda Pública</t>
  </si>
  <si>
    <t xml:space="preserve">   Intereses de la Deuda Pública</t>
  </si>
  <si>
    <t xml:space="preserve">   Comisiones de la Deuda Pública </t>
  </si>
  <si>
    <t xml:space="preserve">   Gastos de la Deuda Pública </t>
  </si>
  <si>
    <t xml:space="preserve">   Costo por Coberturas</t>
  </si>
  <si>
    <t xml:space="preserve">   Apoyos Financieros</t>
  </si>
  <si>
    <t xml:space="preserve">   Adeudos de Ejercicios Fiscales Anteriores (Adefas)</t>
  </si>
  <si>
    <t>EP-05 Clasificación Funcional (Finalidad y Función)</t>
  </si>
  <si>
    <t>Del 1 de enero al 31 de diciembre 2019</t>
  </si>
  <si>
    <t>3=(1+2)</t>
  </si>
  <si>
    <t>6=(3-4)</t>
  </si>
  <si>
    <t>Gobierno</t>
  </si>
  <si>
    <t>Legislación</t>
  </si>
  <si>
    <t>Justicia</t>
  </si>
  <si>
    <t>Coordinación de la Política de Gobierno</t>
  </si>
  <si>
    <t>Relaciones Exteriores</t>
  </si>
  <si>
    <t>Asuntos Financieros y Hacendarios</t>
  </si>
  <si>
    <t>Seguridad Nacional</t>
  </si>
  <si>
    <t>Asuntos de Orden Público y de Seguridad Interior</t>
  </si>
  <si>
    <t>Otros Servicios Generales</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</si>
  <si>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</si>
  <si>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</si>
  <si>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</si>
  <si>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</si>
  <si>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</si>
  <si>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</si>
  <si>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</si>
  <si>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</si>
  <si>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</si>
  <si>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</si>
  <si>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</si>
  <si>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</si>
  <si>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</si>
  <si>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</si>
  <si>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</si>
  <si>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</si>
  <si>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</si>
  <si>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</si>
  <si>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</si>
  <si>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</si>
  <si>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</si>
  <si>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</si>
  <si>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</si>
  <si>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EP-09 Gasto por Categoría Programática</t>
  </si>
  <si>
    <t>CONCEPTO</t>
  </si>
  <si>
    <t>EGRESOS</t>
  </si>
  <si>
    <t>SUBEJERCICIO</t>
  </si>
  <si>
    <t>APROBADO 
1</t>
  </si>
  <si>
    <t>AMPLIACIONES/(REDUCCIONES)
2</t>
  </si>
  <si>
    <t>MODIFICADO
3=(1+2)</t>
  </si>
  <si>
    <t>DEVENGADO
4</t>
  </si>
  <si>
    <t>PAGADO
5</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</si>
  <si>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</si>
  <si>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</si>
  <si>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</si>
  <si>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</si>
  <si>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</si>
  <si>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</si>
  <si>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</si>
  <si>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</si>
  <si>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</si>
  <si>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</si>
  <si>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</si>
  <si>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</si>
  <si>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</si>
  <si>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</si>
  <si>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</si>
  <si>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</si>
  <si>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</si>
  <si>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</si>
  <si>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</si>
  <si>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</si>
  <si>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</si>
  <si>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</si>
  <si>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</si>
  <si>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</si>
  <si>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</si>
  <si>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</si>
  <si>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</si>
  <si>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</si>
  <si>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</si>
  <si>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</si>
  <si>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PPA Presupuesto Participativo para las Alcaldias</t>
  </si>
  <si>
    <t>Colonia o Pueblo Originario</t>
  </si>
  <si>
    <t>Proyecto</t>
  </si>
  <si>
    <t>Descripción</t>
  </si>
  <si>
    <t>Avance del
 Proyecto
 (%)</t>
  </si>
  <si>
    <t>Aprobado
1</t>
  </si>
  <si>
    <t>Modificado
2</t>
  </si>
  <si>
    <t xml:space="preserve"> Ejercido
3</t>
  </si>
  <si>
    <t>Avance Financiero %
3/2</t>
  </si>
  <si>
    <t>Elaboró: __________________________________________________</t>
  </si>
  <si>
    <t>EAI-RAA Egresos por Actividad Institucional con Recursos de Aplicación Automática</t>
  </si>
  <si>
    <t>26 C0 01 Secretaría de Salud</t>
  </si>
  <si>
    <t xml:space="preserve">Titular: </t>
  </si>
  <si>
    <t>Dra. Oliva López Arellano
Secretaria de Salud de la CDMX</t>
  </si>
  <si>
    <t xml:space="preserve">Responsable: </t>
  </si>
  <si>
    <t xml:space="preserve">Unidad Responsable del Gasto: 26 C0 0 1 Secretaría de Salud </t>
  </si>
  <si>
    <t>Unidad Responsable del Gasto: 26 C0 01 Secretaría de Salud</t>
  </si>
  <si>
    <t xml:space="preserve">Unidad Responsable del Gasto: 26 C0 01 Secretaría de Salud </t>
  </si>
  <si>
    <t>Unidad Responsable del Gasto: 26 C1 01 Secretaría de Salud</t>
  </si>
  <si>
    <t>UNIDAD RESPONSABLE DEL GASTO: 26 C0 01 Secretaría de Salud</t>
  </si>
  <si>
    <t>Unidad Responsable del Gasto:    26 C0 01 Secretaría de Salud</t>
  </si>
  <si>
    <t>Equidad e Inclusión Social para el Desarrollo Humano</t>
  </si>
  <si>
    <t>Derechos Humanos</t>
  </si>
  <si>
    <t>Promoción de una cultura de prevención de la violencia contra las Mujeres</t>
  </si>
  <si>
    <t>Persona</t>
  </si>
  <si>
    <t>U005</t>
  </si>
  <si>
    <t xml:space="preserve">Prevención de Enfermedades y promoción a la Salud </t>
  </si>
  <si>
    <t>Vivienda y servicios a la comunidad</t>
  </si>
  <si>
    <t>Servicios Comunales</t>
  </si>
  <si>
    <t>Atención médico veterinaria</t>
  </si>
  <si>
    <t>Atención</t>
  </si>
  <si>
    <t>Prevención veterinaria</t>
  </si>
  <si>
    <t>Prestación de servicios de salud a la comunidad</t>
  </si>
  <si>
    <t>Orientación, educación y planificación para la salud</t>
  </si>
  <si>
    <t>Evento</t>
  </si>
  <si>
    <t>Vacunación universal</t>
  </si>
  <si>
    <t>Dosis</t>
  </si>
  <si>
    <t>Prestación de servicios de salud a la persona</t>
  </si>
  <si>
    <t>Atención médica de carácter general</t>
  </si>
  <si>
    <t>Consulta</t>
  </si>
  <si>
    <t>U004</t>
  </si>
  <si>
    <t>Atención médica ambulatoria</t>
  </si>
  <si>
    <t>Atención médica especializada</t>
  </si>
  <si>
    <t>Atención médica hospitalaria</t>
  </si>
  <si>
    <t>Egreso Hospitalario</t>
  </si>
  <si>
    <t>U002</t>
  </si>
  <si>
    <t>Detección de cáncer cérvico uterino</t>
  </si>
  <si>
    <t>Estudio</t>
  </si>
  <si>
    <t>U007</t>
  </si>
  <si>
    <t>Prevención de cáncer de mama y cáncer cérvico uterino</t>
  </si>
  <si>
    <t>Detección de cáncer de mama</t>
  </si>
  <si>
    <t>Salud sexual y reproductiva</t>
  </si>
  <si>
    <t>Atención a pacientes que requieren órtesis y asistencia en prótesis</t>
  </si>
  <si>
    <t>Apoyo</t>
  </si>
  <si>
    <t>Atención integral a mujeres víctimas de violencia</t>
  </si>
  <si>
    <t>Atención médica de urgencias</t>
  </si>
  <si>
    <t>U003</t>
  </si>
  <si>
    <t xml:space="preserve">Servicios médicos legales </t>
  </si>
  <si>
    <t>U006</t>
  </si>
  <si>
    <t xml:space="preserve">Atención médica a personas privadas de su libertad y en procedimiento legal </t>
  </si>
  <si>
    <t>Atención médica a población en situación de calle</t>
  </si>
  <si>
    <t>Servicios de salud pública a distancia</t>
  </si>
  <si>
    <t>Atención Telefónca</t>
  </si>
  <si>
    <t>Prevención de enfermedades y promoción a la salud</t>
  </si>
  <si>
    <t>Servicios médicos a personas privadas de su libertad</t>
  </si>
  <si>
    <t>Atención médica a personas privadas de su libertad y en procedimiento legal</t>
  </si>
  <si>
    <t>Cirugía oftálmica</t>
  </si>
  <si>
    <t>Tratamiento médico a pacientes quemados</t>
  </si>
  <si>
    <t>Tratamiento médico de coronarias</t>
  </si>
  <si>
    <t>Intervención</t>
  </si>
  <si>
    <t>Tratamiento médico de diálisis y hemodiálisis</t>
  </si>
  <si>
    <t>Sesión</t>
  </si>
  <si>
    <t>Unidades médicas móviles</t>
  </si>
  <si>
    <t>Visita médica en domicilio (Programa Médico en tu Casa)</t>
  </si>
  <si>
    <t>Generación de recursos para la salud</t>
  </si>
  <si>
    <t>Mantenimiento y adquisición de equipo</t>
  </si>
  <si>
    <t>Pieza</t>
  </si>
  <si>
    <t>Mantenimiento, adecuación y actualización de unidades médicas</t>
  </si>
  <si>
    <t>Inmueble</t>
  </si>
  <si>
    <t>Educación continua en recursos humanos de salud</t>
  </si>
  <si>
    <t>Formación de recursos humanos de salud</t>
  </si>
  <si>
    <t xml:space="preserve">Gobernabilidad, seguridad y protección ciudadana </t>
  </si>
  <si>
    <t xml:space="preserve">Asuntos de orden público y de seguridad interior </t>
  </si>
  <si>
    <t>Protección civil</t>
  </si>
  <si>
    <t>Gestión integral del riesgo en materia de protección civil</t>
  </si>
  <si>
    <t>Acción</t>
  </si>
  <si>
    <t xml:space="preserve">Total URG </t>
  </si>
  <si>
    <t>C.P. Pedro Castrejón Salinas
Director de Planeación y Evaluación</t>
  </si>
  <si>
    <t>Dr. Francisco J. Garrido Latorre
Director General de Diseño de Políticas, 
Planeación y Coordinación Sectorial</t>
  </si>
  <si>
    <t>Elaboró: ___________________________________</t>
  </si>
  <si>
    <t>Autorizó:_______________________________________</t>
  </si>
  <si>
    <t>Autorizó: _____________________________________</t>
  </si>
  <si>
    <t>Estado Analítico del Ejercicio del Presupuesto de Egresos Detallado - LDF</t>
  </si>
  <si>
    <t>6d Clasificación de Servicios Personales por Categoría</t>
  </si>
  <si>
    <t>(Pesos)</t>
  </si>
  <si>
    <t xml:space="preserve">C o n c e p t o  </t>
  </si>
  <si>
    <t>I. GASTO NO ETIQUETADO</t>
  </si>
  <si>
    <t>A. Personal Administrativo y de Servicio Público</t>
  </si>
  <si>
    <t>B. Magisterio</t>
  </si>
  <si>
    <t>C. Servicios de Salud</t>
  </si>
  <si>
    <t>c1) Personal Administrativo</t>
  </si>
  <si>
    <t>c2) Personal Médico, Paramédico y Afín</t>
  </si>
  <si>
    <t>D. Seguridad Pública</t>
  </si>
  <si>
    <t>E. Gastos Asociados a la Implementación de Nuevas Leyes Federales o Reformas de las Mismas</t>
  </si>
  <si>
    <t>e1) Nombre del Programa o Ley 1</t>
  </si>
  <si>
    <t>e2) Nombre del Programa o Ley 2</t>
  </si>
  <si>
    <t>F Sentencias Laborales Definitivas</t>
  </si>
  <si>
    <t>II. GASTO ETIQUETADO</t>
  </si>
  <si>
    <t>Total del Gasto en Servicios Personales</t>
  </si>
  <si>
    <t>Elaboró: _____________________________________</t>
  </si>
  <si>
    <t>No Etiquetado Recursos Federales-Participaciones en Ingresos Federales-2019 Original de la URG (15O190)</t>
  </si>
  <si>
    <t>No Etiquetado - Recursos Federales - Participaciones Entidades Federativas y Municipios - Participaciones en Ingresos Federales - 2019 - Original Transferido para Fines Especificos (15O192)</t>
  </si>
  <si>
    <t>Atención médica veterinaria</t>
  </si>
  <si>
    <t>Prevención Veterinaria</t>
  </si>
  <si>
    <t>Deteccción de cáncer cérvico uterino</t>
  </si>
  <si>
    <t>Unidades médicas moviles</t>
  </si>
  <si>
    <t>No Etiquetado - Recursos Federales - Participaciones Federales y Municipios - Aportación Solidaria Estatal - 2019 - Original de la URG (15OA90)</t>
  </si>
  <si>
    <t>No Etiquetado - Recursos Federales - Participación A Entidades Federativas y Municipios - Fondo de Estabilización de los Ingresos de la Entidades Federativo (FEIEF) - 2019 - Liquido de Recursos Adicionales de Principal (15OD93)</t>
  </si>
  <si>
    <t>Etiquetado - Recursos Federales - Salud - Seguro Popular - 2019 - Original de la URG (25F190)</t>
  </si>
  <si>
    <t>Etiquetado - Recursos Federales - Salud - Seguro Popular - 2019 - Liquida De Recursos Adición De Principal (25F193)</t>
  </si>
  <si>
    <t>Etiquetado - Recursos Federales - Salud - Seguro Popular - 2019 - Liquida de Recursos Adición de Principal (25F193)</t>
  </si>
  <si>
    <t>Promoción de una cultura de prevención de la violencia contra las mujeres</t>
  </si>
  <si>
    <t>Etiquetado - Recursos Federales - Salud  - Fortalecimiento a las Acciones de Salud Pública de los Estados (AFFASPE) - 2019 - Liquida de Recursos Adicionales de Principal (25FD93)</t>
  </si>
  <si>
    <t>A26019002</t>
  </si>
  <si>
    <t>A26019009</t>
  </si>
  <si>
    <t>A26019007</t>
  </si>
  <si>
    <t>Adquisición de Software para la operación diaria en la Secretaría de Salud de la Ciudad de México.</t>
  </si>
  <si>
    <t>Adquisición de camas tipo literas para los Residentes Médicos de la Secretaría de Salud de la Ciudad de México.</t>
  </si>
  <si>
    <t>Adquisición de carpa estructural para eventos de la Secretaría de Salud de la Ciudad de México.</t>
  </si>
  <si>
    <t>Dr. Francisco J. Garrido Latorre
Director General de Diseño de Políticas, 
Planeación y Coordinación SectorialNombre, Cargo y Firma</t>
  </si>
  <si>
    <t>Nota. Se incluye la meta total toda vez, que no se cuenta con un sistema que permita el registro para conocer las acciones especificas realizadas con los recursos provenientes de este fondo</t>
  </si>
  <si>
    <t>Etiquetado - Recursos Federales - Salud - Seguro Popular - 2019 - Original Transferido para fines especificos (25F192)</t>
  </si>
  <si>
    <t xml:space="preserve">           C.P. Pedro Castrejón Salinas
Director de Planeación y Evaluación</t>
  </si>
  <si>
    <t>Autorizó: __________________________________________________</t>
  </si>
  <si>
    <t xml:space="preserve">A) Del ejercido respecto del original: </t>
  </si>
  <si>
    <t>Los recursos federales de este fondo fueron destinados en las Actividades Institucionales de Atención Médica Hospitalaria, Detección de Cáncer de Mama y Atención Médica de Urgencias</t>
  </si>
  <si>
    <t xml:space="preserve">B) Del devengado respecto del modificado: </t>
  </si>
  <si>
    <t xml:space="preserve">Principales Acciones Realizadas con Recursos de Origen Federal: </t>
  </si>
  <si>
    <t>Fondo, Convenio, Subsidio o Participaciones: No Etiquetado Recursos Federales-Participaciones en Ingresos Federales-2019 Original de la URG (15O190)</t>
  </si>
  <si>
    <t>Fondo, Convenio, Subsidio o Participaciones: No Etiquetado - Recursos Federales - Participaciones Entidades Federativas y Municipios - Participaciones en Ingresos Federales - 2019 - Original Transferido para Fines Especificos (15O192)</t>
  </si>
  <si>
    <t>La variación de menos $42,492,675.10 se debe a que hubo una disminución de recursos que fueron destinados para reforzar otras Actividades Institucionales, asi mismo, se ha logrado ejercer parte de los recursos asignados a las Actividades Institucionales de Atención Médica Hospitalaria, Detección de Cáncer de Mama y Atención Médica de Urgencias, en las partidas de médicamentos, servicios subrogados y combustible.</t>
  </si>
  <si>
    <t>Las variación de más de $142,973,104.61, del presupuesto ejercido respecto del aprobado, se debe principalmente a que los recursos autorizados se destinaron para reforzar la prestación de servicios personales en la Actividad Institucional de Atención Médica Hospitalaria para los servicios personales, medicamentos e impuestos derivados de los servicios personales.</t>
  </si>
  <si>
    <t>Los recursos federales de este fondo fue destinado en la Actividad Institucional de Atención Médica Hospitalaria</t>
  </si>
  <si>
    <t>Fondo, Convenio, Subsidio o Participaciones: No Etiquetado - Recursos Federales - Participaciones Federales y Municipios - Aportación Solidaria Estatal - 2019 - Original de la URG (15OA90)</t>
  </si>
  <si>
    <t>La variación de menos $105,502,071.67 se debe a que hubo una disminución de recursos que fueron destinados para reforzar otras Actividades Institucionales, asi mismo, se ha logrado ejercer parte de los recursos asignados a las Actividades Institucionales de Atención Médica Hospitalaria, Detección de Cáncer de Mama y Atención Médica de Urgencias, en las partidas de médicamentos, servicios subrogados y combustible.</t>
  </si>
  <si>
    <t>Las variación de más de $19,286,574.85, del presupuesto ejercido respecto del aprobado, se debe principalmente a que los recursos autorizados se destinaron para reforzar adquisición de Materiales y Suministros en las Actividades Institucionales de atención médica veterinaria, preveención veterinaria, atención médica de carácter general, atención médica especializada, atención médica hospitalaria, detención de cáncer cérvico uterino, salud sexual y reproductiva, atención médica de urgencias, unidades médicas moviles y mantenimiento y adquisición de equipo en las partidas: Vestuario y uniformes, productos alimenticios y bebidas, combustibles lubricantes y aditivos, instalación, reparación y mantenimiento de equipo e instrumental médico y de laboratorio.</t>
  </si>
  <si>
    <t>Fondo, Convenio, Subsidio o Participaciones: No Etiquetado - Recursos Federales - Participación A Entidades Federativas y Municipios - Fondo de Estabilización de los Ingresos de la Entidades Federativo (FEIEF) - 2019 - Liquido de Recursos Adicionales de Principal (15OD93)</t>
  </si>
  <si>
    <t>A) Del ejercido respecto del original:</t>
  </si>
  <si>
    <t>Los recursos federales de este fondo fue destinado en la Actividad Institucional de Atención Médica Hospitalaria.</t>
  </si>
  <si>
    <t>Principales Acciones Realizadas con Recursos de Origen Federal:</t>
  </si>
  <si>
    <t>Fondo, Convenio, Subsidio o Participaciones: Etiquetado - Recursos Federales - Salud - Seguro Popular - 2019 - Original de la URG (25F190)</t>
  </si>
  <si>
    <t>Las variación de más de $110,741,467.98, del presupuesto ejercido respecto del aprobado, se debe principalmente a que los recursos autorizados se destinaron a la Actividad Institucional de Atención Médica Hospitalaria de las siguientes partidas Productos alimenticios y debidas, materiales complementarios, accesorios y suministros médicos, herramientas menores, fletes y maniobras, conservación y mantenimiento menor de inmuebles, instalación, reparación y mantenimiento de mobiliario y equipo de administración, educacional y recreativo, instalación, reparación y mantenimiento de equipo e instrumental médico y de laboratorio, reparación, mantenimiento y conservación de equipo de transporte destinados a servicios públicos y operación de programas públicos, reparación, mantenimiento y conservación de equipo de transporte destinados a servidores públicos y servicios administrativos, instalación, reparación y mantenimiento de maquinaria, otros equipos y herramienta e instalación, reparación y mantenimiento de maquinaria, otros equipos y herramienta.</t>
  </si>
  <si>
    <t>Las variación de más de $236,212,246.23, del presupuesto ejercido respecto del aprobado, se debe principalmente a que los recursos autorizados se destinaron para reforzar adquisición de las Actividades Institucionales de Atención médica de caracter general, atención médica especializada, atención médica hospitalaria, detección de cáncer de mama, tratamiento médico de coronarias, mantenimiento y adquisición de equipo y mantenimiento, adecuación y actualización de unidades médicas en las partidas de ayudas sociales a personas u hogares de escasos recursos, medicinas y productos farmacéuticos, sueldos base al personal eventual, gratificación de fin de año, aportaciones a instituciones de seguridad social, vales, asignaciones para requerimiento de cargos de servidores públicos de nivel técnico operativo, asignaciones para requerimiento de cargos de servidores públicos de nivel técnico operativo, productos alimenticios y bebidas,  utensilios para el servicio de alimentación, productos químicos básicos, medicinas y productos farmacéuticos, materiales, accesorios y suministros médicos, materiales, accesorios y suministros de laboratorio, combustibles, lubricantes y aditivos, blancos y otros productos textiles, excepto prendas de vestir, gas, fletes y maniobras, subrogaciones, instalación, reparación y mantenimiento de mobiliario y equipo de administración, educacional y recreativo, instalación, reparación y mantenimiento de equipo de cómputo y tecnologías de la información,  instalación, reparación y mantenimiento de equipo e instrumental médico y de laboratorio, instalación, reparación y mantenimiento de maquinaria, otros equipos y herramienta, material eléctrico y electrónico, conservación y mantenimiento menor de inmuebles.</t>
  </si>
  <si>
    <t>La variación de menos $236,212,246.23 se debe a que hubo una disminución de recursos que fueron destinados para reforzar otras Actividades Institucionales, asi mismo, se ha logrado ejercer parte de los recursos asignados a las Actividades Institucionales de Atención médica de caracter general, atención médica especializada, atención médica hospitalaria, detección de cáncer de mama, tratamiento médico de coronarias, mantenimiento y adquisición de equipo y mantenimiento, adecuación y actualización de unidades médicas.</t>
  </si>
  <si>
    <t>Los recursos federales de este fondo fue destinado en la Actividad Institucional de atención médica de caracter general, atención médica especializada, atención médica hospitalaria, detección de cáncer de mama, tratamiento médico de coronarias, mantenimiento y adquisición de equipo y mantenimiento, adecuación y actualización de unidades médicas.</t>
  </si>
  <si>
    <t>Fondo, Convenio, Subsidio o Participaciones: Etiquetado - Recursos Federales - Salud - Seguro Popular - 2019 - Original Transferido para fines especificos (25F192)</t>
  </si>
  <si>
    <t>Las variación de más de $172,923,124.04, del presupuesto ejercido respecto del aprobado, se debe principalmente a que los recursos autorizados se destinaron a la Actividad Institucional de Atención Médica Especializada, Atención Médica Hospitalaria, Manteniento y Adquisición de Equipo y Mantenimiento, Adecuación y Actualización de Unidades Medicas en las partidas de medicamentos, servicios personales, materiales, accesorios y suministros médicos, servicios subrogados, instalación, reparación y mantenimiento de equipo e instrumental médico y de laboratorio, Instalación, reparación y mantenimiento de maquinaria, otros equipos y herramienta y  la conservación y mantenimiento menor de inmuebles.</t>
  </si>
  <si>
    <t>La variación de menos $43,722,821.72 se debe a que no se ejercio en su totalidad los recursos destinados, toda vez que se presentarón economias en las Actividades Institucionales de Atención Médica Veterinaria, Preveención Veterinaria, Atención Médica de Carácter General, Atención Médica Especializada, Atención Médica Hospitalaria, Detención de Cáncer Cérvico Uterino, Salud Sexual y Reproductiva, Atención Médica de Urgencias, Unidades Médicas Moviles y Mantenimiento y Adquisición de Equipo.</t>
  </si>
  <si>
    <r>
      <t xml:space="preserve">La variación de menos $45,258,532.02 se debe a que no se ejercio en su totalidad los recursos destinados, toda vez que se presentarón economias en </t>
    </r>
    <r>
      <rPr>
        <sz val="10"/>
        <rFont val="Source Sans Pro"/>
        <family val="2"/>
      </rPr>
      <t>la Actividad Institucional de Atención Médica Hospitalaria para los servicios personales e impuestos derivados de los servicios personales.</t>
    </r>
  </si>
  <si>
    <t>La variación de menos $167,313,069.87 se debe a que no se ejercio en su totalidad los recursos destinados, toda vez que se presentarón economias en las Actividades Institucionales de Atención Médica Especializada, Atención Médica Hospitalaria, Manteniento y Adquisición de Equipo y Mantenimiento, Adecuación y Actualización de Unidades Medicas para la adquisición de medicamentos, servicios personales, materiales, accesorios y suministros médicos, servicios subrogados, instalación, reparación y mantenimiento de equipo e instrumental médico y de laboratorio, instalación, reparación y mantenimiento de maquinaria, otros equipos y herramienta y conservación y mantenimiento menor de inmuebles.</t>
  </si>
  <si>
    <t>Fondo, Convenio, Subsidio o Participaciones: Etiquetado - Recursos Federales - Salud - Seguro Popular - 2019 - Liquida de Recursos Adición de Principal (25F193)</t>
  </si>
  <si>
    <t>Las variación de más de $33,671,868.41, del presupuesto ejercido respecto del aprobado, se debe principalmente a que los recursos autorizados se destinaron para reforzar los materiales, accesorios y suministros médicos, la conservación y mantenimiento menor de inmuebles y pasajes aéreos nacionales e internacionales, en la Actividad Institucional de Atención Médica Hospitalaria.</t>
  </si>
  <si>
    <t>La variación de menos $73,151,933.59 se debe a que no se ejercio en su totalidad los recursos destinados, toda vez que se presentarón economias en los pasajes aéreos nacionales e internacionales, en caso de os materiales, accesorios y suministros médicos, la conservación y mantenimiento menor de inmuebles no concluyeron su contratación el ejercicio.</t>
  </si>
  <si>
    <t>Los recursos federales de este fondo fue destinado en las Actividades Institucionales de Atención Médica Especializada, Atención Médica Hospitalaria, Manteniento y Adquisición de Equipo y Mantenimiento, Adecuación y Actualización de Unidades Medicas.</t>
  </si>
  <si>
    <t>Fondo, Convenio, Subsidio o Participaciones: Etiquetado - Recursos Federales - Salud  - Fortalecimiento a las Acciones de Salud Pública de los Estados (AFFASPE) - 2019 - Liquida de Recursos Adicionales de Principal (25FD93)</t>
  </si>
  <si>
    <t>En la actividad de Atención Médica Hospitalaria  se ocuparon los recursos para reforzar la adquisición medicamentos, combustible y servicios subrogados para esta Actividad Institucional.</t>
  </si>
  <si>
    <t>En la actividad de Atención Médica de Urgencias, los recursos se utilizarón para reforzar la compra de medicamentos.</t>
  </si>
  <si>
    <t xml:space="preserve">  </t>
  </si>
  <si>
    <t>En la Actividad Institucional de Atención Médica Hospitalaria, se utilizarón los recursos para reforzar los servicios personales , así como los impuestos que derivan de estos, tambien se ocuparon los recursos para la adquisición de medicamentos.</t>
  </si>
  <si>
    <t>En la Atención Médica Hospitalaria; se reforzarón los recursos para contar con los servicios de adquisicióin de productos alimenticios y debidas, materiales complementarios, accesorios y suministros médicos, herramientas menores, fletes y maniobras, conservación y mantenimiento menor de inmuebles, instalación, reparación y mantenimiento de mobiliario y equipo de administración, educacional y recreativo, instalación, reparación y mantenimiento de equipo e instrumental médico y de laboratorio, reparación, mantenimiento y conservación de equipo de transporte destinados a servicios públicos y operación de programas públicos, reparación, mantenimiento y conservación de equipo de transporte destinados a servidores públicos y servicios administrativos, instalación, reparación y mantenimiento de maquinaria, otros equipos y herramienta e instalación, reparación y mantenimiento de maquinaria, otros equipos y herramienta.</t>
  </si>
  <si>
    <t xml:space="preserve">En la Actividad de Atención Médica de Carácter General se contrataron con los recursos para reforzar los servicios profesionales, Ayudas sociales a personas u hogares de escasos recursos. </t>
  </si>
  <si>
    <t>En la Actividad de Atención Médica Especializada se contaron con los recursos para reforzar  la adquisición de Medicinas y productos farmacéuticos</t>
  </si>
  <si>
    <t>En la Actividad de Atención Médica Hospitalaria se reforzarón los recursos para la contratación de servicios personales, productos alimentacion y bebidas, utensilios para el servicio de alimentación,  productos químicos básicos, medicinas y productos farmacéuticos, materiales, accesorios y suministros médicos, materiales, accesorios y suministros de laboratorio, combustibles, lubricantes y aditivos, blancos y otros productos textiles, excepto prendas de vestir, gas, fletes y maniobras, subrogaciones.</t>
  </si>
  <si>
    <t>En la Actividad Institucional Tratamiento Médico de Coronarias se reforzarón los recursos para la contratación de fletes y maniobras.</t>
  </si>
  <si>
    <t>En la Actividad Institucional de Mantenimiento y Adquisisción de Equipo se reforzarón los recursos para la contratación de los servicios de instalación, reparación y mantenimiento de mobiliario y equipo de administración, educacional y recreativo, instalación, reparación y mantenimiento de equipo de cómputo y tecnologías de la información, reparación y mantenimiento de equipo e instrumental médico y de laboratorio, instalación, reparación y mantenimiento de maquinaria, otros equipos y herramienta.</t>
  </si>
  <si>
    <t>En la Actividad Institucional Mantenimiento, adecuación y actualización de unidades médicas se reforzarón los recursos para la adquisición de material eléctrico y electrónico, conservación y mantenimiento menor de inmuebles, instalación, reparación y mantenimiento de mobiliario y equipo de administración, educacional y recreativo, instalación, reparación y mantenimiento de mobiliario y equipo de administración, educacional y recreativo e instalación, reparación y mantenimiento de maquinaria, otros equipos y herramienta.</t>
  </si>
  <si>
    <t>En la Actividad de Atención Médica Especializada se reforzarón los recursos para adquirir medicamentos.</t>
  </si>
  <si>
    <t>En la Actividad de Atención Médica Hospitalaria, se reforzarón los servicios para la contratación de servicios personales, se adquirieron medicamentos, materiales, accesorios y suministros médicos y servicios subrogados</t>
  </si>
  <si>
    <t>En la Actividad de Mantenimiento y Adquisición de Equipo, se reforzaron los recursos para la contratación del servicio de instalación, reparación y mantenimiento de equipo e instrumental médico y de laboratorio e instalación, reparación y mantenimiento de maquinaria, otros equipos y herramienta.</t>
  </si>
  <si>
    <t>En la Actividad de Mantenimiento, Adecuación y Actualización de Unidades Medicas, se reforzarón los recursos para  la conservación y mantenimiento menor de inmuebles.</t>
  </si>
  <si>
    <t>Unidad Responsable del Gasto: 26 C0 01 Secretaria de Salud</t>
  </si>
  <si>
    <t xml:space="preserve">                                       C.P. Pedro Castrejón Salinas</t>
  </si>
  <si>
    <t xml:space="preserve">                  Dr. Francisco J. Garrido Latorre</t>
  </si>
  <si>
    <t xml:space="preserve">                                Director de Planeación y Evaluación </t>
  </si>
  <si>
    <t xml:space="preserve">           Director General de Diseño de Políticas,
              Planeación y Coordinación Sectorial </t>
  </si>
  <si>
    <t>Evaluación:</t>
  </si>
  <si>
    <t xml:space="preserve">Implementación de los aspectos susceptibles de mejora </t>
  </si>
  <si>
    <t xml:space="preserve">                                   C.P. Pedro Castrejón Salinas</t>
  </si>
  <si>
    <t xml:space="preserve">                        Dr. Francisco J. Garrido Latorre</t>
  </si>
  <si>
    <t xml:space="preserve">                             Director de Planeación y Evaluación </t>
  </si>
  <si>
    <t xml:space="preserve">                     Director General de Diseño de Políticas,
                       Planeación y Coordinación Sectorial </t>
  </si>
  <si>
    <t>En la actividad de Detección de Cáncer de Mama, se destinaron los recursos para reforzar la adquisición de servicios subrogados, para la realización de mastografías.</t>
  </si>
  <si>
    <r>
      <t xml:space="preserve">La variación de menos $16,122,277.99 se debe a que no se ejercio en su totalidad los recursos destinados, toda vez que se presentarón economias en </t>
    </r>
    <r>
      <rPr>
        <sz val="9"/>
        <rFont val="Source Sans Pro"/>
        <family val="2"/>
      </rPr>
      <t>la Actividad Institucional de Atención Médica Hospitalaria para los servicios personales e impuestos derivados de los servicios personales.</t>
    </r>
  </si>
  <si>
    <t>Los recursos federales de este fondo fueron destinados para reforzar las Actividades Institucionales de Atención Médica Veterinaria, Preveención Veterinaria, Atención Médica de Carácter General, Atención Médica Especializada,  Detención de Cáncer Cérvico Uterino, Salud Sexual y Reproductiva, Atención Médica de Urgencias yUnidades Médicas Movilescon la adquisicón de vestuarios y uniformes. En  Atención Médica Hospitalaria se apoyo la adquisición de alimentos y bebidas para los pacientes hospitalizados y el Mantenimiento y Adquisición de Equipo, se apoyo  la contratación de reparación y mantenimiento de equipo e instrumental médico y de laboratorio</t>
  </si>
  <si>
    <t>La variación de menos $2,708,908.90 se debe a que no se ejercio en su totalidad los recursos destinados, toda vez que no se concluyo con la contratación del personal y la adquisición de alimentos, servicios de capacitación,  servicios de impresión, pasajes terrestres nacionales e internacionales,  Materiales, accesorios y suministros médicos, medicamentos y viáticos en el país. Se apoyaron estas acciones de promoción con recursos de otros fondos.</t>
  </si>
  <si>
    <t>Los recursos federales de este fondo fue destinado en las Actividades Institucionales de Promoción de una cultura de prevención de la violencia contra las mujeres, Atención médica hospitalaria y Atención integral a mujeres víctimas de violencia. Debido a que no se concrtearon las diversas adquisiciones proyectadas con estos recursos, se apoyaron las acciones de estas actividades con recursos de otros fondos.</t>
  </si>
  <si>
    <t>-</t>
  </si>
  <si>
    <t xml:space="preserve">En la Actividad de Atención Médica Hospitalaria, se otorgarón recursos para reforzar el otorgamiento de pasajes aéros nacionales e internacionales </t>
  </si>
  <si>
    <t>Las variación de más de $3,528,744.00, del presupuesto ejercido respecto del aprobado, se debe principalmente a que los recursos autorizados se destinaron para reforzar los servicios personales en las Actividades Institucionales Promoción de una cultura de prevención de la violencia contra las mujeres y Atención integral a mujeres víctimas de violencia.</t>
  </si>
  <si>
    <t>Fuente:</t>
  </si>
  <si>
    <t>Las cifras presupuestales fueron proporcionadas mediante el oficio No. SSCDMX/DGA/DF/0389/2020 de fecha 03 de marzo del año en curso, emitido por la Dirección de Finanzas
Los logros de las Actividades Institucionales fueron proporcionados mediante el oficio No. SSCDMX/DGDPPCS/DISSI/550/2020 de fecha 12 de marzo del año en curso, emitido por la Dirección de Información en Salud y Sistemas Institucionales</t>
  </si>
  <si>
    <t>Las cifras presupuestales fueron proporcionadas mediante el oficio No. SSCDMX/DGA/DF/0389/2020 de fecha 3 de marzo del año en curso, emitido por la Dirección de Finanzas
Los logros de las Actividades Institucionales fueron proporcionados mediante el oficio No. SSCDMX/DGDPPCS/DISSI/550/2020 de fecha 12 de marzo del año en curso emitido por la Dirección de Información en Salud y Sistemas Institucionales.</t>
  </si>
  <si>
    <r>
      <rPr>
        <b/>
        <sz val="9"/>
        <rFont val="Source Sans Pro"/>
        <family val="2"/>
      </rPr>
      <t>Nota.</t>
    </r>
    <r>
      <rPr>
        <sz val="9"/>
        <rFont val="Source Sans Pro"/>
        <family val="2"/>
      </rPr>
      <t xml:space="preserve"> Se incluye la meta total toda vez, que no se cuenta con un sistema que permita el registro para conocer las acciones especificas realizadas con los recursos provenientes de este fondo</t>
    </r>
  </si>
  <si>
    <t>Programa Presupuestario: U 002 Atención Médica Hospitalaria</t>
  </si>
  <si>
    <t>Nivel del Objetivo</t>
  </si>
  <si>
    <t>Tipo de Indicador</t>
  </si>
  <si>
    <t>Método de Cálculo</t>
  </si>
  <si>
    <t>Numerador</t>
  </si>
  <si>
    <t>Denominador</t>
  </si>
  <si>
    <t>Dimensión a Medir</t>
  </si>
  <si>
    <t>Frecuencia de Medición</t>
  </si>
  <si>
    <t>Línea Base</t>
  </si>
  <si>
    <t>Meta Anual Programada</t>
  </si>
  <si>
    <t>Meta Anual Alcanzada</t>
  </si>
  <si>
    <t>Variación porcentual anual de la  mortalidad ajustada en la población sin seguridad social de  la Ciudad de México</t>
  </si>
  <si>
    <t>Se contribuye a disminuir la tasa de mortalidad y morbilidad en la Ciudad de México</t>
  </si>
  <si>
    <t>Fin: Medir la disminución de la tasa de mortalidad y morbilidad</t>
  </si>
  <si>
    <t xml:space="preserve">Estratégico </t>
  </si>
  <si>
    <t>((Número de defunciones en las Unidades Hospitalarias de la SEDESA de la CDMX del año actual /Número de defunciones en las Unidades Hospitalarias de la SEDESA de la CDMX del año anterior)-1)*100</t>
  </si>
  <si>
    <t>Eficacia</t>
  </si>
  <si>
    <t>Anual</t>
  </si>
  <si>
    <t>Defunción</t>
  </si>
  <si>
    <t>((2.19/2.08)-1)*100= 5.28</t>
  </si>
  <si>
    <t>Porcentaje de pacientes que  egresaron por mejoría</t>
  </si>
  <si>
    <t xml:space="preserve">La población sin seguridad social  egresa del área hospitalaria con mejora en su salud. </t>
  </si>
  <si>
    <t xml:space="preserve">Propósito: Medir la disminución de pacientes que egresaron por mejoría
</t>
  </si>
  <si>
    <t>(Egresos hospitalarios con mejoras en su salud /  total de egresos hospitalarios )*100</t>
  </si>
  <si>
    <t xml:space="preserve">Eficacia </t>
  </si>
  <si>
    <t xml:space="preserve">Semestral </t>
  </si>
  <si>
    <t xml:space="preserve">Egreso </t>
  </si>
  <si>
    <t>(105,228/109,092)*100= 96.5%</t>
  </si>
  <si>
    <t>Porcentaje de egresos hospitalarios</t>
  </si>
  <si>
    <t>Atención médica hospitalaria recibida</t>
  </si>
  <si>
    <t>Componente 1: Medir los egresos hospitalarios</t>
  </si>
  <si>
    <t>(Egresos  hospitalarios realizados /  Egresos hospitalarios programados)*100</t>
  </si>
  <si>
    <t>Eficiencia</t>
  </si>
  <si>
    <t>Egreso</t>
  </si>
  <si>
    <t>(109,092/129,094)*100= 84.5%</t>
  </si>
  <si>
    <t xml:space="preserve">Porcentaje de tratamiento de  diálisis y hemodiálisis </t>
  </si>
  <si>
    <t>Tratamiento médico de diálisis y hemodiálisis recibidos</t>
  </si>
  <si>
    <t xml:space="preserve">Componente 2: Medir el total de tratamientos de diálisis y hemodiálisis </t>
  </si>
  <si>
    <t>( Tratamientos de diálisis y hemodiálisis otorgados  / Tratamientos de diálisis y hemodiálisis programados)*100</t>
  </si>
  <si>
    <t>Tratamiento</t>
  </si>
  <si>
    <t>(33,208/32,442)*100= 102.4%</t>
  </si>
  <si>
    <t xml:space="preserve">Porcentaje de  cirugías oftalmológicas </t>
  </si>
  <si>
    <t>Cirugías oftálmicas realizadas</t>
  </si>
  <si>
    <t>Componente 3: Medir el porcentaje de cirugías oftálmicas realizadas</t>
  </si>
  <si>
    <t>( Total de cirugías oftalmológicas realizadas/Total de cirugías oftalmológicas programadas)*100</t>
  </si>
  <si>
    <t>Cirugía</t>
  </si>
  <si>
    <t>(445/789)*
100= 56.4%</t>
  </si>
  <si>
    <t>Proporción de egresos hospitalarios con procedimientos quirúrgicos</t>
  </si>
  <si>
    <t>Realización del egreso hospitalarios con procedimiento quirúrgico</t>
  </si>
  <si>
    <t>Actividad: Medir el porcentaje de los egresos hospitalarios por procedimientos quirúrgicos</t>
  </si>
  <si>
    <t xml:space="preserve">Gestión </t>
  </si>
  <si>
    <t>( Total de procedimientos quirúrgicos realizados/egresos hospitalarios) *100</t>
  </si>
  <si>
    <t>Trimestral</t>
  </si>
  <si>
    <t>Cirugía y egreso</t>
  </si>
  <si>
    <t>(63,550/109,092)*100= 58.3%</t>
  </si>
  <si>
    <t xml:space="preserve">Porcentaje de capacitación a pacientes que inician tratamiento de diálisis peritoneal ambulatoria </t>
  </si>
  <si>
    <t>Medir el avance respecto a la meta de las capacitaciones otorgadas</t>
  </si>
  <si>
    <t xml:space="preserve">Actividad: Medir el porcentaje de capacitaciones a pacientes con tratamiento de diálisis </t>
  </si>
  <si>
    <t>(capacitaciones otorgadas a personas que inician tratamiento de diálisis peritoneal ambulatoria  / capacitaciones programadas de pacientes que inician  tratamiento de diálisis peritoneal ambulatoria  )*100</t>
  </si>
  <si>
    <t>Capacitación</t>
  </si>
  <si>
    <t>(1,101/ 1,101)*100 = 100%</t>
  </si>
  <si>
    <t>Porcentaje de capacitación a pacientes que inician tratamiento de hemodiálisis</t>
  </si>
  <si>
    <t>(capacitaciones  otorgadas a pacientes que inician tratamiento de  hemodiálisis / capacitaciones programadas a pacientes que inician tratamiento de hemodiálisis)*100</t>
  </si>
  <si>
    <t>(17,566/17,566) * 100= 100%</t>
  </si>
  <si>
    <t xml:space="preserve">Porcentaje de pacientes operados de catarata en relación a las consultas de Oftalmología de pacientes con cataratas </t>
  </si>
  <si>
    <t xml:space="preserve">Medir el porcentaje de pacientes que son operados de cataratas  en relación al total de consultas otorgadas de pacientes con cataratas  </t>
  </si>
  <si>
    <t>Actividad: Medir el porcentaje de pacientes operados por cataratas</t>
  </si>
  <si>
    <t>(cirugías oftalmológicas de catarata/Consultas Oftalmológicas de catarata)*100</t>
  </si>
  <si>
    <t>Consulta y Cirugía oftálmica</t>
  </si>
  <si>
    <t>(353/720)*
100= 49%</t>
  </si>
  <si>
    <t xml:space="preserve">Elaboró:    </t>
  </si>
  <si>
    <t xml:space="preserve">Autorizó:   </t>
  </si>
  <si>
    <t>Dra. Mildret Iliana Sarmiento Fabela
Médico Adscrito a la DGPSMU</t>
  </si>
  <si>
    <t xml:space="preserve">Dr.  Ricardo Arturo Barreiro Perera
Director General de Prestación de Servicios Médicos y Urgencias
</t>
  </si>
  <si>
    <t xml:space="preserve">UNIDAD RESPONSABLE DEL GASTO: 26 C0 01 Secretaría de Salud </t>
  </si>
  <si>
    <t>Programa Presupuestario: U003 Atención Médica de Urgencias</t>
  </si>
  <si>
    <t xml:space="preserve">Nombre del Indicador
</t>
  </si>
  <si>
    <t xml:space="preserve">Objetivo
</t>
  </si>
  <si>
    <t xml:space="preserve">Nivel del Objetivo
</t>
  </si>
  <si>
    <t xml:space="preserve">Tipo de Indicador
</t>
  </si>
  <si>
    <t xml:space="preserve">Método de Cálculo
</t>
  </si>
  <si>
    <t xml:space="preserve">Numerador
</t>
  </si>
  <si>
    <t xml:space="preserve">Denominador
</t>
  </si>
  <si>
    <t xml:space="preserve">Dimensión a Medir
</t>
  </si>
  <si>
    <t xml:space="preserve">Frecuencia de Medición
</t>
  </si>
  <si>
    <t xml:space="preserve">Unidad de Medida
</t>
  </si>
  <si>
    <t xml:space="preserve">Línea Base
</t>
  </si>
  <si>
    <t>Meta Programada al Periodo</t>
  </si>
  <si>
    <t>Meta Alcanzada al Periodo</t>
  </si>
  <si>
    <t>Variación porcentual anual de pacientes que recibieron atención de urgencias hospitalarias y prehospitalarias</t>
  </si>
  <si>
    <t>Fin: Se contribuye a disminuir la incidencia de complicaciones secundarias a la urgencia médica a través de la atención médica oportuna y eficaz.</t>
  </si>
  <si>
    <t>Fin</t>
  </si>
  <si>
    <t>Estratégico</t>
  </si>
  <si>
    <t>(Total de atenciones de  urgencias hospitalarias y prehospitalarias del año actual / Total de atenciones de  urgencias hospitalarias y prehospitalarias del año anterior)-1* 100</t>
  </si>
  <si>
    <t>Porcentaje</t>
  </si>
  <si>
    <t>(-4.4 )variación porcentual de 2014/ 2015</t>
  </si>
  <si>
    <t>Porcentaje de Pacientes con urgencia médica resuelta</t>
  </si>
  <si>
    <t>Propósito : Población con urgencia médica resuelta y estado de salud estable</t>
  </si>
  <si>
    <t>Propósito</t>
  </si>
  <si>
    <t xml:space="preserve">((Total de pacientes atendidos en urgencias -(pacientes referidos a otro hospital + defunciones en urgencias) / Total de pacientes atendidos en urgencias)  * 100 </t>
  </si>
  <si>
    <t>Calidad</t>
  </si>
  <si>
    <t xml:space="preserve">Porcentaje de Avance de  atención médica otorgada en urgencias </t>
  </si>
  <si>
    <t>Componentes
Bienes y servicios que reciben los beneficiarios</t>
  </si>
  <si>
    <t>Componente 1</t>
  </si>
  <si>
    <t>Gestión</t>
  </si>
  <si>
    <t>(Total Atenciones otorgadas en urgencias / Total de Atenciones programadas  en urgencias)*100</t>
  </si>
  <si>
    <t>Porcentaje de avance de atenciones a pacientes quemados</t>
  </si>
  <si>
    <t>Componente 2</t>
  </si>
  <si>
    <t>(Atenciones a pacientes quemados / Atenciones a pacientes quemados programados) *100</t>
  </si>
  <si>
    <t>Porcentaje de avance a pacientes con tratamiento médico de coronarias</t>
  </si>
  <si>
    <t>Componente 3</t>
  </si>
  <si>
    <t>(Total de pacientes con tratamiento medico de coronarias realizado / Total de pacientes con tratamiento medico de coronarias programado)*100</t>
  </si>
  <si>
    <t>Porcentaje de avance de atenciones prehospitalarias de urgencias</t>
  </si>
  <si>
    <t>Componente 4</t>
  </si>
  <si>
    <t>((Total de atenciones prehospitalarias de urgencias (primer contacto, primarias y secundarias) realizadas / total de atenciones prehospitalarias  de urgencias programadas (primer contacto, primarias y secundarias)) *100</t>
  </si>
  <si>
    <t>Porcentaje de avance de atenciones médicas en eventos masivos</t>
  </si>
  <si>
    <t>Componente 5</t>
  </si>
  <si>
    <t>(Total de atenciones médicas en eventos masivos otorgadas / total de atenciones médicas en eventos masivos programados) * 100</t>
  </si>
  <si>
    <t>Porcentaje de estudios auxiliares de diagnóstico solicitados en urgencias</t>
  </si>
  <si>
    <t>Actividades o procesos de gestión y producción de componentes</t>
  </si>
  <si>
    <t>Actividad 1.1</t>
  </si>
  <si>
    <t>(Total  de estudios  auxiliares de diagnóstico en urgencias / Total  de estudios de auxiliares diagnósticos programadas en urgencias)*100</t>
  </si>
  <si>
    <t xml:space="preserve">Número de estudios auxiliares de diagnóstico solicitados por paciente en urgencias. </t>
  </si>
  <si>
    <t>Actividad 1.2</t>
  </si>
  <si>
    <t>Promedio</t>
  </si>
  <si>
    <t xml:space="preserve">Numero de procedimientos que se realiza por paciente quemado </t>
  </si>
  <si>
    <t>Actividad 2.1</t>
  </si>
  <si>
    <t>(Egresos del área de quemados / Total  de procedimientos a pacientes quemados )</t>
  </si>
  <si>
    <t>Variación porcentual anual de estudios de electrocardiograma a pacientes con cardiopatía</t>
  </si>
  <si>
    <t>Actividad 3.1</t>
  </si>
  <si>
    <t>(Número de electrocardiogramas realizados en el año actual / Número de electrocardiogramas realizados en el año anterior)-1*100</t>
  </si>
  <si>
    <t>Porcentaje de pacientes con cardiopatías a los que se realiza cardiología intervencionista.</t>
  </si>
  <si>
    <t>Actividad 3.2</t>
  </si>
  <si>
    <t>(Procedimientos terapéuticos de cardiología intervencionista realizados / Procedimientos diagnósticos de cardiología intervencionista realizada)*100</t>
  </si>
  <si>
    <t>Porcentaje de llamadas de urgencia médica por regulación médica realizada</t>
  </si>
  <si>
    <t>Actividad 4.1</t>
  </si>
  <si>
    <t>(Total de regulaciones médicas realizadas/Total de regulaciones médicas programadas)*100</t>
  </si>
  <si>
    <t>Porcentaje de atenciones médicas prehospitalarias primarias</t>
  </si>
  <si>
    <t>Actividad 4.2</t>
  </si>
  <si>
    <t>(Total de atenciones prehospitalarias (atención de primer contacto y atención de urgencias médicas prehospitalarias primarias) otorgadas/ Total de atenciones prehospitalarias (atención de primer contacto y atención de urgencias médicas prehospitalarias primarias) programadas)*100</t>
  </si>
  <si>
    <t>Porcentaje de solicitudes de atención médica prehospitalaria por atención prehospitalaria secundaria</t>
  </si>
  <si>
    <t>Actividad 4.3</t>
  </si>
  <si>
    <t>(Total de atenciones prehospitalarias secundarias otorgadas  / Total de solicitudes de atención de urgencias médicas prehospitalarias secundarias)*100</t>
  </si>
  <si>
    <t>Porcentaje de eventos masivos atendidos por eventos masivos solicitados</t>
  </si>
  <si>
    <t>Actividad 5.1</t>
  </si>
  <si>
    <t>(Total de eventos masivos atendidos / Número de solicitudes de eventos masivos)*100</t>
  </si>
  <si>
    <t xml:space="preserve">Promedio de pacientes atendidos por evento masivo </t>
  </si>
  <si>
    <t>Actividad 5.2</t>
  </si>
  <si>
    <t>(Número de pacientes atendidos en eventos masivos / eventos masivos atendidos)</t>
  </si>
  <si>
    <t>Dr. Luis Dávila Solís
Encargado de la JUD de Control y Supervisión</t>
  </si>
  <si>
    <t>Dr. Ricardo Arturo Barreiro Perera
Director General de Prestación de Servicios Médicos y Urgencias</t>
  </si>
  <si>
    <t>UNIDAD RESPONSABLE DEL GASTO: 26 C 001 Secretaria de Salud</t>
  </si>
  <si>
    <t>Programa Presupuestario: U004 Atención Médica Ambulatoria</t>
  </si>
  <si>
    <t>Nombre del Indicador</t>
  </si>
  <si>
    <t>Objetivo</t>
  </si>
  <si>
    <t>Variación porcentual anual de la tasa de mortalidad de la población en la Ciudad de México</t>
  </si>
  <si>
    <t xml:space="preserve">Mediante la atención médica ambulatoria se reducirá la mortalidad de la población de la Ciudad de México </t>
  </si>
  <si>
    <t>N/A</t>
  </si>
  <si>
    <t>Variación Porcentual</t>
  </si>
  <si>
    <t>1.51 la variación porcentual de 2014/2015</t>
  </si>
  <si>
    <t xml:space="preserve">Al momento de realizar el presente reporte, INEGI aun no ha publicado números oficiales. </t>
  </si>
  <si>
    <t>Variación porcentual de las Atenciones Médicas de carácter general y especializada</t>
  </si>
  <si>
    <t>La atención medica de carácter general y especializada disminuye las complicaciones de las enfermedades en la población sin seguridad social  laboral gracias al acceso a los servicios de salud</t>
  </si>
  <si>
    <t>((Total de atenciones médicas  de carácter general y especializado  del año actual  /Total de atenciones médicas  de carácter general y especializado  del año anterior) -1)*100</t>
  </si>
  <si>
    <t>5.0 la variación 
porcentual de 2017/2018</t>
  </si>
  <si>
    <t>Porcentaje de Atención  Médica de carácter general otorgada</t>
  </si>
  <si>
    <t xml:space="preserve">Atenciones médicas de carácter general otorgadas </t>
  </si>
  <si>
    <t>(Total de Atención Médica de carácter general otorgadas / Total de Atención Médica de carácter general  programadas)*100</t>
  </si>
  <si>
    <t>(397,509/355,434)*100=111.8%</t>
  </si>
  <si>
    <t>Porcentaje de consultas especializadas otorgadas</t>
  </si>
  <si>
    <t>Atenciones médicas especializada otorgadas</t>
  </si>
  <si>
    <t>(Total de consultas especializadas otorgadas/Total de consultas especializadas programadas)*100</t>
  </si>
  <si>
    <t>(38,393/52,861)*100=72.6%</t>
  </si>
  <si>
    <t>Conocer proporción de Nacidos vivos tamizados</t>
  </si>
  <si>
    <t>Tamiz Auditivo</t>
  </si>
  <si>
    <t>Actividades 1.1</t>
  </si>
  <si>
    <t>(Total de tamiz auditivo realizados/Total de Nacidos vivos)*100</t>
  </si>
  <si>
    <t>Actividades 2.1</t>
  </si>
  <si>
    <t>Actividades 3.1</t>
  </si>
  <si>
    <t>Porcentaje de avance de las casas visitadas</t>
  </si>
  <si>
    <t>Censo domiciliario</t>
  </si>
  <si>
    <t>Actividades 4.1</t>
  </si>
  <si>
    <t>(Número de Casas Visitadas/ Número de casas para visita programadas)*100</t>
  </si>
  <si>
    <t>(416,687/511,060)*100= 81.5%</t>
  </si>
  <si>
    <t>Actividades 4.2</t>
  </si>
  <si>
    <t>DR. EDUARDO CRUZ GONZÁLEZ
ENCARGADO DE LA JUD DE FORTALECIMIENTO DE SERVICIOS MÉDICOS DE APOYO</t>
  </si>
  <si>
    <t>DR. RICARDO ARTURO BARREIRO PERERA
DIRECTOR GENERAL DE PRESTACIÓN DE SERVICIOS MÉDICOS Y URGENCIAS</t>
  </si>
  <si>
    <t>UNIDAD RESPONSABLE DEL GASTO: 26 C0 01 Secretaria de Salud</t>
  </si>
  <si>
    <t xml:space="preserve">Programa Presupuestario:  U005 Prevención de Enfermedades y Promoción a la Salud </t>
  </si>
  <si>
    <t>Variación porcentual de la tasa de mortalidad de población en la Ciudad de México</t>
  </si>
  <si>
    <t>Se contribuye a  disminuir  los daños a la salud física, emocional, social  y de índole económico.</t>
  </si>
  <si>
    <t>FIN</t>
  </si>
  <si>
    <t>((tasa de mortalidad año actual  / tasa de mortalidad año anterior) -1)*100</t>
  </si>
  <si>
    <t>1.59 la variación de 2016/ 2015</t>
  </si>
  <si>
    <t>Fuente Oficial ; Instituto Nacional de Estadística y Geografía, aun no ha publicado resultados</t>
  </si>
  <si>
    <t>Variación porcentual de la tasa de morbilidad de población en la Ciudad de México</t>
  </si>
  <si>
    <t>((tasa de morbilidad año actual (2015)  / tasa de morbilidad año anterior (2014)) -1)*100</t>
  </si>
  <si>
    <t>15.3 la variación porcentual de 2017/2016</t>
  </si>
  <si>
    <t xml:space="preserve">Variación porcentual de consulta especializada en población sin seguridad social en la Ciudad de México.                                               </t>
  </si>
  <si>
    <t>Propósito : La población sin seguridad social atendida disminuye el riesgo de presentar enfermedades y maltrato prevenibles</t>
  </si>
  <si>
    <t>PROPÓSITO</t>
  </si>
  <si>
    <t>((Consulta especializada otorgada en el año actual/ consulta especializada otorgada en el año anterior)-1)*100</t>
  </si>
  <si>
    <t>1.5 la variación porcentual de 2019 a 2018</t>
  </si>
  <si>
    <t>Objetivo del Programa</t>
  </si>
  <si>
    <t>(Atenciones de primera vez vinculadas a la violencia de genero / Atenciones vinculadas a la violencia de genero  en año anterior)-1)*100</t>
  </si>
  <si>
    <t xml:space="preserve">Porcentaje de acciones de promoción  a la salud </t>
  </si>
  <si>
    <t>Acciones de promoción a la salud otorgadas</t>
  </si>
  <si>
    <t>Acciones de promoción  a la salud otorgadas /Acciones de promoción a la salud programadas)* 100</t>
  </si>
  <si>
    <t>Porcentual</t>
  </si>
  <si>
    <t>Porcentaje de atenciones a mujeres en situación de violencia realizadas</t>
  </si>
  <si>
    <t>Actividades de atención de violencia contra las mujeres realizadas</t>
  </si>
  <si>
    <t>(Total de atenciones a mujeres en situación de violencia otorgadas/total de atenciones mujeres en situación de violencia programadas)*100</t>
  </si>
  <si>
    <t>Porcentaje de la población vacunada por biológico específico</t>
  </si>
  <si>
    <t>Aplicación de biológicos recibidos</t>
  </si>
  <si>
    <t>(Población vacunada por biológico específico / Población programada para aplicación de biológico específico)* 100</t>
  </si>
  <si>
    <t xml:space="preserve">Porcentaje de estudios que se realizan en las Unidades Médicas Móviles </t>
  </si>
  <si>
    <t>Medir el número de personas asesoradas y orientadas vía telefónica</t>
  </si>
  <si>
    <t>Atención medica y psicológica a distancia recibida</t>
  </si>
  <si>
    <t>(Número de personas atendidas / Numero de personas programadas)*100</t>
  </si>
  <si>
    <t xml:space="preserve">Estudios sociales </t>
  </si>
  <si>
    <t xml:space="preserve"> (Total de estudios sociales realizados / Total de egresos hospitalario)* 100</t>
  </si>
  <si>
    <t>Porcentaje de avance de personas capacitadas en violencia de genero</t>
  </si>
  <si>
    <t>Capacitaciones al personal en materia de prevención de violencia de genero</t>
  </si>
  <si>
    <t>(Total de personas capacitadas/ Total de personas programadas para capacitación)* 100</t>
  </si>
  <si>
    <t>Porcentaje de la red frio funcionando en las unidades hospitalarias de la SEDESA de la CDMX</t>
  </si>
  <si>
    <t>Cobertura de infraestructura de la red de frio para la conservación de biológicos</t>
  </si>
  <si>
    <t>(Red de frio funcionando en las  unidades hospitalarias de la SEDESA/ total de Hospitales de la SEDESA) *100</t>
  </si>
  <si>
    <t>Programa Presupuestario: U006 Atención Médica a Personas Privadas de su Libertad y en Procedimiento Legal</t>
  </si>
  <si>
    <t>Variación porcentual anual de la tasa de morbilidad de la población usuaria en la Secretaria de Salud de la Ciudad de México.</t>
  </si>
  <si>
    <t>Medir la variación porcentual anual de la tasa de morbilidad de la población usuaria en la Secretaria de Salud de la Ciudad de México.</t>
  </si>
  <si>
    <t>Fin: Se contribuye a reducir la tasa de morbilidad de la población usuaria en la Secretaria de Salud de la Ciudad de México.</t>
  </si>
  <si>
    <t>((Tasa de morbilidad de la población usuaria en la Secretaria de Salud de la Ciudad de México  del año actual/Tasa de morbilidad de la población usuaria en la Secretaria de Salud de la Ciudad de México  del año anterior)-1)*100</t>
  </si>
  <si>
    <t>*</t>
  </si>
  <si>
    <t>Variación porcentual</t>
  </si>
  <si>
    <t>((25,514/24,644)-1)*100= 3.53</t>
  </si>
  <si>
    <t>Variación porcentual anual de personas que se encuentran  bajo un procedimiento legal que accedieron  a los servicios de salud.</t>
  </si>
  <si>
    <t>Medir la variación porcentual anual de personas que se encuentran  bajo un procedimiento legal con acceso a los servicios de salud.</t>
  </si>
  <si>
    <t>Propósito: Las personas que se encuentran bajo un procedimiento legal tienen acceso a los servicios de salud</t>
  </si>
  <si>
    <t>((Total de personas que se encuentran bajo un procedimiento legal con acceso a los servicios de salud en el año actual/Total de personas que se encuentran bajo un procedimiento legal con acceso a los servicios de salud en el año anterior)-1)*100</t>
  </si>
  <si>
    <t>((554,717/ 561,192)-1)*100= -1.15</t>
  </si>
  <si>
    <t>((535,525/554,717)        -1)*100= -3.45</t>
  </si>
  <si>
    <t>((621,307/554,717)-1)*100= 12</t>
  </si>
  <si>
    <t>Promedio de personas atendidas en las Jornadas de Salud</t>
  </si>
  <si>
    <t>Medir el Promedio de personas atendidas en las jornadas de salud</t>
  </si>
  <si>
    <t>Componente 1: Personas atendidas en las jornadas de salud</t>
  </si>
  <si>
    <t>Total de personas que asistieron a las jornadas de salud/Total de jornadas de salud realizadas</t>
  </si>
  <si>
    <t>Semestral</t>
  </si>
  <si>
    <t>3,689/22= 168</t>
  </si>
  <si>
    <t>(3,500/26)= 135</t>
  </si>
  <si>
    <t>(3,355/25)= 134</t>
  </si>
  <si>
    <t>Promedio de atenciones médicas  realizadas</t>
  </si>
  <si>
    <t>Medir el Promedio de atenciones médicas  realizadas</t>
  </si>
  <si>
    <t>Componente 2: Atención Médica Recibida</t>
  </si>
  <si>
    <t>Número de atenciones médicas realizadas/Número de días en el mismo periodo</t>
  </si>
  <si>
    <t>314,987/365=863</t>
  </si>
  <si>
    <t>294,061/365= 805.6</t>
  </si>
  <si>
    <t>349,291/365= 956.9</t>
  </si>
  <si>
    <t>Porcentaje de Certificados Médicos Legales realizados</t>
  </si>
  <si>
    <t>Medir el porcentaje de Certificados Médicos Legales realizados</t>
  </si>
  <si>
    <t>Componente 3: Atención de Certificado Médico Legal  Realizados</t>
  </si>
  <si>
    <t>(Número de certificados médicos  legales realizados/Número de certificados médicos legales solicitados)*100</t>
  </si>
  <si>
    <t>(721,700/721,700) *100=100%</t>
  </si>
  <si>
    <t>(686,362/686,362) *100= 100%</t>
  </si>
  <si>
    <t>(826,513/ 686,362) *100= 120.4%</t>
  </si>
  <si>
    <t xml:space="preserve">Promedio de atenciones médicas especializadas realizadas </t>
  </si>
  <si>
    <t>Medir el Promedio de atenciones médicas especializadas realizadas</t>
  </si>
  <si>
    <t>Componente 4: Atención Médica Especializada recibida</t>
  </si>
  <si>
    <t>Total de atenciones médicas especializadas realizadas/Número de días del mismo periodo</t>
  </si>
  <si>
    <t>15,208/365=42</t>
  </si>
  <si>
    <t>13,446/365= 36.8</t>
  </si>
  <si>
    <t>14,124/365= 38.6</t>
  </si>
  <si>
    <t>Porcentaje de jornadas de salud realizadas</t>
  </si>
  <si>
    <t>Medir el porcentaje de jornadas de salud realizadas</t>
  </si>
  <si>
    <t>Actividad 1.1 Jornadas de salud</t>
  </si>
  <si>
    <t>(Total de jornadas de salud realizadas/Total de jornadas de salud calendarizadas)* 100</t>
  </si>
  <si>
    <t>(22/23)*100=96%</t>
  </si>
  <si>
    <t>(26/26)*100= 100%</t>
  </si>
  <si>
    <t>(25/26)*100= 96.1%</t>
  </si>
  <si>
    <t>Porcentaje de servicios de atención médica realizados</t>
  </si>
  <si>
    <t>Medir el porcentaje de servicios de atención médica realizados</t>
  </si>
  <si>
    <t>Actividad 2.1  servicios de atención médica  realizados</t>
  </si>
  <si>
    <t>(Total de servicios de atención médica realizados/Total de servicios de atención médica calendarizados)* 100</t>
  </si>
  <si>
    <t>(7/7)*100= 100%</t>
  </si>
  <si>
    <t>Porcentaje de Avance de  Certificados de Estado Psicofísico elaborados</t>
  </si>
  <si>
    <t>Medir el porcentaje de  Certificados de Estado Psicofísico elaborados</t>
  </si>
  <si>
    <t>Actividad 3.1 Elaboración de Certificado de Estado Psicofísico</t>
  </si>
  <si>
    <t>(Certificados de Estado Psicofísico elaborados/Certificados de Estado Psicofísico calendarizados) *100</t>
  </si>
  <si>
    <t>(684,057/646,589) *100= 106%</t>
  </si>
  <si>
    <t>(641,244/641,244) *100= 100%</t>
  </si>
  <si>
    <t>(770,819/641,244) *100= 120.2%</t>
  </si>
  <si>
    <t>Porcentaje de Avance de Certificados de Ebriedad elaborados</t>
  </si>
  <si>
    <t>Medir el porcentaje de Certificados de Ebriedad  elaborados</t>
  </si>
  <si>
    <t>Actividad 3.2 Elaboración de Certificado de Ebriedad</t>
  </si>
  <si>
    <t>(Certificado de Ebriedad elaborados/Certificados de Ebriedad calendarizados) *100</t>
  </si>
  <si>
    <t>(28,226/33,128)*100= 85%</t>
  </si>
  <si>
    <t>(26,803/26,803) *100= 100%</t>
  </si>
  <si>
    <t>(32,209/26,803) *100 = 120.16%</t>
  </si>
  <si>
    <t>Porcentaje de Avance Certificados Toxicológicos elaborados</t>
  </si>
  <si>
    <t>Medir el porcentaje de Certificados  Toxicológicos elaborados</t>
  </si>
  <si>
    <t>Actividad 3.3 Elaboración del Certificado Toxicológico</t>
  </si>
  <si>
    <t>(Certificados Toxicológicos elaborados/Certificados Toxicológicos calendarizados) *100</t>
  </si>
  <si>
    <t>(12,484/11,209)*100= 111%</t>
  </si>
  <si>
    <t>(12,232/12,232) *100=100%</t>
  </si>
  <si>
    <t>(13,239/12,232) *100 =108.23%</t>
  </si>
  <si>
    <t>Porcentaje de Avance de Certificado de Edad Clínica Elaborados</t>
  </si>
  <si>
    <t>Medir el porcentaje de Certificado de Edad Clínica  elaborados</t>
  </si>
  <si>
    <t>Actividad 3.4 Elaboración del Certificado de Edad Clínica</t>
  </si>
  <si>
    <t>(Certificado de Edad Clínica elaborados/Certificado de edad clínica calendarizados) *100</t>
  </si>
  <si>
    <t>(1,739/1,742)*100  =100%</t>
  </si>
  <si>
    <t>(1,656/1,656)*100= 100%</t>
  </si>
  <si>
    <t>(1,335/1,656)*100= 80.61%</t>
  </si>
  <si>
    <t>Porcentaje de Avance de Certificados de cadáver, feto o segmento corporal  elaborados</t>
  </si>
  <si>
    <t>Medir el porcentaje de  Certificados de cadáver, feto o segmento corporal  elaborados</t>
  </si>
  <si>
    <t>Actividad 3.5 Elaboración del Certificado de Cadáver, feto o segmento corporal</t>
  </si>
  <si>
    <t>(Certificados de cadáver, feto o segmento corporal elaborados/Certificados de cadáver, feto o segmento corporal calendarizados) *100</t>
  </si>
  <si>
    <t>(4,602/4,323)*100  =106%</t>
  </si>
  <si>
    <t>(4,427/4,427)*100= 100%</t>
  </si>
  <si>
    <t>(4,672/4,427)*100= 105.53%</t>
  </si>
  <si>
    <t>Porcentaje de Avance de referencia y contrareferencia elaboradas</t>
  </si>
  <si>
    <t>Medir el porcentaje de referencia y contrareferencia  elaboradas</t>
  </si>
  <si>
    <t>Actividad 4.1 Elaboración de la Referencia y Contrarreferencia</t>
  </si>
  <si>
    <t>(Total de referencia y contrareferencia elaboradas/Total de referencia y contrareferencias calendarizadas) *100</t>
  </si>
  <si>
    <t>(22,426/23,114)*100 =97%</t>
  </si>
  <si>
    <t>(23,121/23,121) *100= 100%</t>
  </si>
  <si>
    <t>(23,305/23,121)*100=107.79%</t>
  </si>
  <si>
    <t>* En espera de la publicación de cifras oficiales por el Instituto Nacional de Estadística y Geografía (INEGI)</t>
  </si>
  <si>
    <t>Dra. Rosa Belem Rivera Castro                                                                                                                                                                                                 Asistente de la Dirección de Servicios Médicos Legales y en Centros de Readaptación Social</t>
  </si>
  <si>
    <t>UNIDAD RESPONSABLE DEL GASTO:   26 C0 01 Secretaría de Salud</t>
  </si>
  <si>
    <t xml:space="preserve">Programa Presupuestario:   U 007 Prevención de Cáncer de Mama y Cérvico uterino </t>
  </si>
  <si>
    <t xml:space="preserve">Meta Anual Programada
</t>
  </si>
  <si>
    <t xml:space="preserve">Meta Anual Alcanzada
</t>
  </si>
  <si>
    <t>Variación porcentual anual del índice de mortalidad por Cáncer Cérvico-Uterino</t>
  </si>
  <si>
    <t xml:space="preserve">Se contribuye a disminuir el índice de mortalidad  por Cáncer Cérvico uterino y Cáncer de Mama </t>
  </si>
  <si>
    <t>Fin 1</t>
  </si>
  <si>
    <t>((Tasa de Mortalidad en  la CDMX por Cáncer Cérvico-Uterino en el año actual/Tasa de Mortalidad en la CDMX por Cáncer Cérvico-Uterino en el año anterior)-1)*100</t>
  </si>
  <si>
    <t>Defunciones por Cáncer Cérvico Uterino</t>
  </si>
  <si>
    <t>7.2 por 100.000 mujeres</t>
  </si>
  <si>
    <t>7.4/6.9-1*100=7.2</t>
  </si>
  <si>
    <t>Variación porcentual anual del índice de mortalidad por Cáncer de Mama</t>
  </si>
  <si>
    <t xml:space="preserve">Fin  2 </t>
  </si>
  <si>
    <t>((Tasa de Mortalidad en  la CDMX por Cáncer de Mama en el año actual/Tasa de Mortalidad en la CDMX por Cáncer de Mama en el año anterior)-1)*100</t>
  </si>
  <si>
    <t>3.9 por 100.000 mujeres</t>
  </si>
  <si>
    <t>3.8 por 100.000 mujeres</t>
  </si>
  <si>
    <t>16.6/16-1*100=3.7</t>
  </si>
  <si>
    <t xml:space="preserve"> Persistencia de lesiones posterior al tratamiento de lesiones precursoras de Cáncer Cérvico Uterino</t>
  </si>
  <si>
    <t>Población atendida para el tratamiento de lesiones precursoras de Cáncer Cérvico Uterino</t>
  </si>
  <si>
    <t>Pacientes con lesiones precursoras de Cáncer Cérvico Uterino persistentes posterior a tratamiento / total de tratamiento de lesiones precursoras de Cáncer Cérvico Uterino x  100</t>
  </si>
  <si>
    <t xml:space="preserve">Tratamientos </t>
  </si>
  <si>
    <t>105/4761*100=2.2</t>
  </si>
  <si>
    <t>Porcentaje de seguimientos a casos positivos de Cáncer de Mama</t>
  </si>
  <si>
    <t xml:space="preserve">Población atendida para la detección oportuna de Cáncer de Mama </t>
  </si>
  <si>
    <t>((Seguimiento de pacientes referidas al Tercer Nivel con resultados positivos a CA de Mama/total de pacientes referidos a Tercer Nivel con resultado positivo a CA de Mama)*100)</t>
  </si>
  <si>
    <t xml:space="preserve">Eficiencia </t>
  </si>
  <si>
    <t>Referencias</t>
  </si>
  <si>
    <t>103/110*100=93.6</t>
  </si>
  <si>
    <t>Productividad en estudios de colposcopia</t>
  </si>
  <si>
    <t>Conocer el avance respecto a la meta de colposcopias</t>
  </si>
  <si>
    <t>((Colposcopias realizadas en unidades fijas y móviles /colposcopias programadas en unidades fijas y móviles)*100)</t>
  </si>
  <si>
    <t xml:space="preserve">Trimestral </t>
  </si>
  <si>
    <t>Estudio de colposcopía</t>
  </si>
  <si>
    <t>15333/18598*100=83.5</t>
  </si>
  <si>
    <t>Tratamientos para lesiones precursoras de Cáncer Cérvico Uterino realizados</t>
  </si>
  <si>
    <t>Conocer el avance respecto a la meta de lesiones precursoras de Cáncer Cérvico Uterino</t>
  </si>
  <si>
    <t>((Tratamientos realizados para lesiones precursoras de Cáncer en unidades fijas /tratamientos programados para lesiones precursoras de Cáncer en unidades fijas)*100)</t>
  </si>
  <si>
    <t>4761/2727*100=174.5</t>
  </si>
  <si>
    <t>Productividad en estudios de mastografía.</t>
  </si>
  <si>
    <t>Conocer  el avance respecto a la meta de mastografías.</t>
  </si>
  <si>
    <t>((Mastografías realizadas en unidades fijas y móviles /mastografías programadas en unidades fijas y móviles)*100)</t>
  </si>
  <si>
    <t xml:space="preserve">Estudio de Mastografía </t>
  </si>
  <si>
    <t>51026/72555*100=70.3</t>
  </si>
  <si>
    <t>Estudios complementarios  positivos a Cáncer de Mama.</t>
  </si>
  <si>
    <t>((Total de resultados positivos a Cáncer de Mama en Unidades fijas y Móviles/ Total de estudios complementarios por resultados Birads 3,4 y 5 en unidades fijas y móviles)*100)</t>
  </si>
  <si>
    <t>112/1990*100=5.6</t>
  </si>
  <si>
    <t xml:space="preserve">Promedio de Estudios de colposcopia a pacientes referidos </t>
  </si>
  <si>
    <t>Seguimiento de pacientes referidas con Papanicolaou alterado para estudio de colposcopia.</t>
  </si>
  <si>
    <t>Total de pacientes referidas de primer nivel con Papanicolaou alterado que se les realiza colposcopia en hospitales/total de pacientes referidas de primer nivel con Papanicolaou alterado*100</t>
  </si>
  <si>
    <t xml:space="preserve">Pacientes referidas de primer nivel con papanicolaou alterado </t>
  </si>
  <si>
    <t xml:space="preserve">95% de referencias </t>
  </si>
  <si>
    <t>Seguimiento a peticiones de jornadas de colposcopia.</t>
  </si>
  <si>
    <t xml:space="preserve"> (Total  de jornadas de colposcopia realizadas/ total de jornadas de colposcopia programadas*100)</t>
  </si>
  <si>
    <t xml:space="preserve">Jornadas de Colposcopía </t>
  </si>
  <si>
    <t xml:space="preserve">95% de las solicitudes </t>
  </si>
  <si>
    <t>207/225*100=92</t>
  </si>
  <si>
    <t>Porcentaje de Valoraciones Médicas</t>
  </si>
  <si>
    <t>Conocer el avance respecto a la meta de las valoraciones médicas.</t>
  </si>
  <si>
    <t>(Valoraciones médicas realizadas con resultados alterados en un Unidades fijas/Valoraciones médicas programadas en unidades fijas*100)</t>
  </si>
  <si>
    <t>Valoraciones Médicas</t>
  </si>
  <si>
    <t>3501/6119*100=57.2</t>
  </si>
  <si>
    <t>Porcentaje Jornadas de mastografía realizadas</t>
  </si>
  <si>
    <t>Seguimiento a peticiones de jornadas de mastografía.</t>
  </si>
  <si>
    <t>(Total  de jornadas realizadas/ total de  jornadas programadas*100)</t>
  </si>
  <si>
    <t xml:space="preserve">Jornadas de Mastografía </t>
  </si>
  <si>
    <t>2041/2634*100=77.4</t>
  </si>
  <si>
    <t>Realización de estudios complementarios a pacientes con Birads 0,3, 4 y 5 en unidades  fijas y   móviles</t>
  </si>
  <si>
    <t>Resultados positivos por estudios realizados en unidades  fijas y  móviles</t>
  </si>
  <si>
    <t xml:space="preserve"> ((Total de estudios complementarios por resultados Birads 0,3,4 y 5 en unidades  fijas y  móviles / total mastografías con resultados Birads 0,3,4 y 5 en unidades fijas y  móviles)*100) </t>
  </si>
  <si>
    <t xml:space="preserve">Estudios complementarios  0,3,4 y 5 </t>
  </si>
  <si>
    <t>4495/4093*100=109.8</t>
  </si>
  <si>
    <t xml:space="preserve">Mtro. Juan Carlos Castillo Carrión </t>
  </si>
  <si>
    <t xml:space="preserve">    Dr. Ricardo Arturo Barreiro Perera </t>
  </si>
  <si>
    <t xml:space="preserve">                         Director General de Prestación de servicios Médicos y Urgencias </t>
  </si>
  <si>
    <t>UNIDAD RESPONSABLE DEL GASTO: 26 C0 01 SECRETARÍA DE SALUD</t>
  </si>
  <si>
    <t>Programa Presupuestario: U009 POBLACIÓN EN SITUACIÓN DE CALLE DE LA CIUDAD DE MÉXICO</t>
  </si>
  <si>
    <t xml:space="preserve">Porcentaje  de Atenciones médicas otorgadas a la población en Situación de Calle </t>
  </si>
  <si>
    <t xml:space="preserve">Conocer el porcentaje de atenciones médicas otorgadas </t>
  </si>
  <si>
    <t xml:space="preserve">Componente 1: Atenciones médicas  que son otorgadas a la población en Situación de Calle </t>
  </si>
  <si>
    <t>(Total de atenciones médicas otorgadas/total de atenciones médicas programadas)*100</t>
  </si>
  <si>
    <t>(16,996/27,087)*100=63%</t>
  </si>
  <si>
    <t>Porcentaje  de Atenciones médicas de carácter general otorgadas</t>
  </si>
  <si>
    <t>Conocer el porcentaje de consultas médicas de carácter general otorgadas</t>
  </si>
  <si>
    <t>Actividad 1: Consultas médicas de carácter general otorgadas</t>
  </si>
  <si>
    <t>(Número de consultas de medicina general otorgadas en el trimestre/Número de consultas de medicina general programadas en el trimestre) X 100</t>
  </si>
  <si>
    <t>(4,211/10,566)*100=40%</t>
  </si>
  <si>
    <t>Porcentaje  de Atenciones de psiquiatría otorgadas</t>
  </si>
  <si>
    <t>Conocer el porcentaje de consultas de psiquiatría otorgadas</t>
  </si>
  <si>
    <t xml:space="preserve">Actividad 2: Consultas de psiquiatría otorgadas </t>
  </si>
  <si>
    <t>(Número de consultas de psiquiatría otorgadas en el trimestre/Número de consultas de psiquiatría programadas en el trimestre) X 100</t>
  </si>
  <si>
    <t>(2,357/3,667)*100=64%</t>
  </si>
  <si>
    <t xml:space="preserve">Porcentaje  de Atención de psicología otorgadas </t>
  </si>
  <si>
    <t xml:space="preserve">Conocer el porcentaje de consultas de psicología otorgadas </t>
  </si>
  <si>
    <t>Actividad 3: Consultas de psicología otorgadas</t>
  </si>
  <si>
    <t>(Número de consultas de psicología otorgadas en el trimestre/Número de consultas de psicología programadas en el trimestre) X 100</t>
  </si>
  <si>
    <t>(7,393/10,104)*100=73%</t>
  </si>
  <si>
    <t>Porcentaje  de Consultas Atenciones de odontología otorgadas</t>
  </si>
  <si>
    <t>Conocer el porcentaje de consultas de odontología otorgadas</t>
  </si>
  <si>
    <t xml:space="preserve">Actividad 4: Consultas de odontología otorgadas </t>
  </si>
  <si>
    <t>(Número de consultas de odontología otorgadas en el trimestre/Número de consultas de odontología programadas en el trimestre) X 100</t>
  </si>
  <si>
    <t>(3,035/2,750)*100=110%</t>
  </si>
  <si>
    <t>Elaboró:_____________________________________________________</t>
  </si>
  <si>
    <t>Autorizó: ________________________________________</t>
  </si>
  <si>
    <t>DR. PLÁCIDO ENRIQUE LEÓN GARCÍA
DIRECTOR DE ATENCIÓN MÉDICA DE LOS SERVICIOS DE SALUD PÚBLICA DEL DISTRITO FEDERAL</t>
  </si>
  <si>
    <t>Equidad e Inclusion Social para el Desarrollo Humano</t>
  </si>
  <si>
    <t>Atención Médico Veterinaria</t>
  </si>
  <si>
    <t>Educación continua en recrusos humanos de salud</t>
  </si>
  <si>
    <t xml:space="preserve">Omar Hernández Espinoza
J.U.D. de Control Presupuestal
</t>
  </si>
  <si>
    <t xml:space="preserve">Lic. Suana de Lourdes Haro Valdes
Directora de Finanzas
</t>
  </si>
  <si>
    <t>2/3</t>
  </si>
  <si>
    <t>111185 No Etiquetado-Recursos Fiscales-Fiscales-Fiscales-2018-Líquida de Remanentes de Principal</t>
  </si>
  <si>
    <t xml:space="preserve">Para llevar a cabo la adquisición de Medicinas y productos farmacéuticos de vacunas, medicinas de patente, medicamentos terapéuticos, sueros, soluciones inyectables, plasma, oxígeno, formulas, estupefacientes y psicotrópicos de uso médico entre otros; así mismo para la adquisición de Materiales, accesorios y suministros médicos de toda clase de materiales y suministros médicos que se requieran en hospitales, unidades sanitarias y consultorios, tales como: jeringas, gasas, agujas, vendajes, material de sutura, espátulas, lentes, lancetas, hojas de bisturí y prótesis en general.
Lo anterior para estar en condiciones de abastecer de dichos insumos a las unidades médicas y la Red Hospitalaria de la Secretaría de Salud de la Ciudad de México.
</t>
  </si>
  <si>
    <t>Omar Hernández Espinoza
J.U.D. de Control Presupuestal</t>
  </si>
  <si>
    <t>Lic. Suana de Lourdes Haro Valdes
Directora de Finanzas</t>
  </si>
  <si>
    <t>Seguro Popular (25F190, 25F192 y 25F193)</t>
  </si>
  <si>
    <t>Atención médica a personas afiliadas al Sistema de Protección Social en Salud</t>
  </si>
  <si>
    <t>Fortalecimiento de las Acciones de Salud Pública en los Estados "AFASPE" (25FD83)</t>
  </si>
  <si>
    <t>Sibsidio para el Fortalecimiento de Acciones de Salud Pública en las Entidades Federativas, en benefici de mujeres víctimas de violencia, mujeres embarazadas y población con problemas de Violencia Familiar y de Genero, Igualdad de Género y Salud Materna y Perinatal.</t>
  </si>
  <si>
    <t>Elaboró: ____________________________________________</t>
  </si>
  <si>
    <t>Omar Hernández Espinoza
J.U.D. de Control Pesupuestal</t>
  </si>
  <si>
    <t>Lic. Susana de Lourdes Haro Valdes
Directora de Finanzas</t>
  </si>
  <si>
    <t xml:space="preserve"> </t>
  </si>
  <si>
    <t>Elaboró: _____________________________________________________</t>
  </si>
  <si>
    <t>Autorizó: _________________________________________________________</t>
  </si>
  <si>
    <t xml:space="preserve">
Subejercicio
</t>
  </si>
  <si>
    <t xml:space="preserve">
Aprobado
</t>
  </si>
  <si>
    <t xml:space="preserve">Ampliaciones/
Reducciones
</t>
  </si>
  <si>
    <t xml:space="preserve">Modificado
</t>
  </si>
  <si>
    <t xml:space="preserve">Devengado
</t>
  </si>
  <si>
    <t xml:space="preserve">Pagado
</t>
  </si>
  <si>
    <t>Autorizó: __________________________________________</t>
  </si>
  <si>
    <t xml:space="preserve">Total del Gasto </t>
  </si>
  <si>
    <t>Elaboró: _____________________________________________________________________</t>
  </si>
  <si>
    <t>Autorizó: _______________________________________________________________________</t>
  </si>
  <si>
    <t>2</t>
  </si>
  <si>
    <t>6</t>
  </si>
  <si>
    <t>1</t>
  </si>
  <si>
    <t>7</t>
  </si>
  <si>
    <t>301</t>
  </si>
  <si>
    <r>
      <t xml:space="preserve">Objetivo: </t>
    </r>
    <r>
      <rPr>
        <sz val="10"/>
        <rFont val="Source Sans Pro"/>
        <family val="2"/>
      </rPr>
      <t>Realizar las acciones necesarias en las instalaciones de la Secretaría de Salud de la Ciudad de México, para que cuenten con lo establecido por la Secretaría de Protección Civil de acuerdo a las disposiciones de la Ley de Sistema de Protección Civil de la Ciudad de México, dotando a dichas  unidades hospitalarias y administrativas con señalización, medidas preventivas y su difusión ante situaciones de contingencia o estado de emergencia.</t>
    </r>
  </si>
  <si>
    <r>
      <t>Acciones Realizadas</t>
    </r>
    <r>
      <rPr>
        <sz val="10"/>
        <rFont val="Source Sans Pro"/>
        <family val="2"/>
      </rPr>
      <t>:</t>
    </r>
    <r>
      <rPr>
        <b/>
        <sz val="10"/>
        <rFont val="Source Sans Pro"/>
        <family val="2"/>
      </rPr>
      <t xml:space="preserve"> </t>
    </r>
    <r>
      <rPr>
        <sz val="10"/>
        <rFont val="Source Sans Pro"/>
        <family val="2"/>
      </rPr>
      <t>Se apoya para la contestación de oficios relacionados con la Gestión Integral de Riesgos y Protección Civil. Se realizan Recorridos de Análisis de Riesgos en las Unidades Hospitalarias de: Hospital general Villa, Hospital general Balbuena, H.G. Gregorio Salas,  H.G. Tlahuac, Hospital General Xoco,  Hospital Pediátrico Legaria. Se Coordina la Capacitación en Protección Civil en 23 inmuebles de RED de la Secretaría de Salud. Se Coordina la Recarga de Equipos de Seguridad Extintores en la Red de la Secretaría de Salud. Se Coordina la Integración de los Programas Internos de Protección Civil de los Inmuebles de esta Secretaria. Se Apoya en la logística de Reuniones Semanales con Sub directores administrativos de la Dirección General de Administración y Finanzas Asistencia a Reuniones Interinstitucionales con la Secretaría de Gestión Integral de Riesgos de Protección Civil de la Ciudad de México y Coordinación Nacional de Protección Civil.  Se realizan Recorridos de Levantamiento de Señalización de Protección Civil en las Unidades Hospitalarias:  Hospital Pediátrico Iztacalco,  Hospital Pediátrico Azcapotzalcoe Coordina y Realiza Simulacro de Escritorio en “Atención Masiva de Victimas” en la Clínica Hospital “Emiliano Zapata”. Se Imparte Ponencia de “Resilencia Hospitalaria”; Hospital General Rubén Leñero. Se Asiste a la Feria de la Protección Civil FES Aragón. Se Activa Procedimientos de Evacuación y Medidas de Seguridad en el Hospital Toxicológico de Xochimilco por Fuga a Gas</t>
    </r>
  </si>
  <si>
    <t xml:space="preserve">                     Ing. José Mauricio Peréz Peréz</t>
  </si>
  <si>
    <t xml:space="preserve">        Subdirector de Mantenimiento y Servicios</t>
  </si>
  <si>
    <t>3</t>
  </si>
  <si>
    <t>326</t>
  </si>
  <si>
    <r>
      <t>Objetivo:</t>
    </r>
    <r>
      <rPr>
        <sz val="10"/>
        <rFont val="Source Sans Pro"/>
        <family val="2"/>
      </rPr>
      <t xml:space="preserve"> Lograr la mayor cobertura para el servicios de mantenimiento de los equipos médicos y parque vehicular para que se encuentren en óptimas condiciones de operación, con el fín de brindar atención integral; tratamiento, diagnóstico, vigilancia e intervención, de la población que asiste al servicio médico, proporcionado en las Unidades Médicas de la Red de Hospitales de la Secretaría de Salud de la Ciudad de México, contribuyendo así a brindar un servicio oportuno y de calidad en atención así como en el servicio de traslados.</t>
    </r>
  </si>
  <si>
    <r>
      <t>Acciones Realizadas</t>
    </r>
    <r>
      <rPr>
        <sz val="10"/>
        <rFont val="Source Sans Pro"/>
        <family val="2"/>
      </rPr>
      <t>: En el periodo de enero a diciembre de 2019, se alcanzaron 11,593 mantenimientos de los 12,372  programados (93.7%), de los cuales, se realizaron 10,891 mantenimientos a equipo médico de los 11,988 programados (90.8%) atendiendo en todos los casos equipos de soporte de vida, necesarios para la atención a la población beneficiaria, el mantenimiento al parque vehicular fue de 702 excediendo en un 82.8% lo establecido de 384 considerados, toda vez que, el servicio de mantenimiento preventivo y correctivo al parque vehicular administrativo y de traslado (ambulancias) es requerido para garantizar su conservación, seguridad y funcionalidad por lo que es suceptible de ser atendido más de una vez. Este se realiza a solicitud del área usuaria y previa autorización de la Subdirección de mantenimiento y servicios.</t>
    </r>
  </si>
  <si>
    <t>327</t>
  </si>
  <si>
    <r>
      <t xml:space="preserve">Objetivo: </t>
    </r>
    <r>
      <rPr>
        <sz val="10"/>
        <rFont val="Source Sans Pro"/>
        <family val="2"/>
      </rPr>
      <t>Realizar los mantenimientos menores a las Unidades Médicas e las instalaciones de la Secretaría de Salud, que se encuentren dentro de las normas y lineamientos de operación vigentes del Gobierno de la Ciudad de México, Internacionales y demás aplicables, que les permita otorgar los servicios de salud integral a todos los niveles, mediante medidas preventivas, en caso de contingencia y/o estado de emergencia.</t>
    </r>
  </si>
  <si>
    <r>
      <t xml:space="preserve">Acciones Realizadas: </t>
    </r>
    <r>
      <rPr>
        <sz val="10"/>
        <rFont val="Source Sans Pro"/>
        <family val="2"/>
      </rPr>
      <t>Para el periodo de enero a diciembre de 2019 se realizo el mantenimiento a  35 casas de maquinas de las 35 programadas (97.1%) y se lleva a cabo el mantenimiento a los  56 inmuebles que conforman la red hospitalaria de esta Secretaría de manera continua representando un 100% de cumplimiento a lo programado. Dentro de las acciones que se llevan a cabo, es la intervención en áreas criticas como son limpieza de azoteas, desazolve y fugas de agua en el inmueble en general y área de servicios al público (baños); siendo que en los meses de mayo a junio, la temporada de lluvias es apremiente, se han reforzado las medidas en el mantenimiento a la infraestructura que pudiera verse afectada por estos eventos y que de no ser atendidas de forma óptima, pueden comprometer la funcionalidad de las unidades médicas y hospitalesy la atención que se brinda a la población usuria, es por esto que  el mantenimiento, va encaminado a un enfoque de calidad en la atención de la salud, constituyendo elementos fundamentales la infraestructura física y el equipamiento para garantizar una atención de salud con calidad y de conservar y prolongar la vida útil de las unidades medicas.</t>
    </r>
  </si>
  <si>
    <t>371</t>
  </si>
  <si>
    <r>
      <t xml:space="preserve">Objetivo: </t>
    </r>
    <r>
      <rPr>
        <sz val="10"/>
        <rFont val="Source Sans Pro"/>
        <family val="2"/>
      </rPr>
      <t>Proporcionar a los habitantes de la Ciudad de México atención médico veterinaria especializada para sus perros y gatos, con la finalidad de restablecer, mejorar y preservar la salud y bienestar animal de los mismos.</t>
    </r>
  </si>
  <si>
    <r>
      <t xml:space="preserve">Acciones Realizadas:
</t>
    </r>
    <r>
      <rPr>
        <sz val="10"/>
        <rFont val="Source Sans Pro"/>
        <family val="2"/>
      </rPr>
      <t xml:space="preserve">De las 45,567 atenciones programadas, se lograron 27,516 (60.39%), en donde se otorgaron 293 Cirugía de tejidos blandos y ortopedia que no incluya cirugía de esterilización canina o felina de machos y hembras de las 1,173 programadas (24.98%), 18,512 Consulta medico veterinaria general y de especialidad de las 28,945 programadas (63.96%), 4,291 Estudios de diagnostico de los 8,952 (47.93%) y 4,420 Hospitalizaciones de las 6,497 programadas (68.03%). Al principio de esta administración se buscó regularizar los servicios relacionados con la atención médico veterinaria, lo cual aun continua en proceso; todavía no se cuenta con todos los servicios necesarios habilitados para cubrir la demanda de atención, lo cual ha limitado la programación de servicios transversales, por ejemplo, aun no se cuenta con laboratorio clínico, lo que provoca que no puedan programarse todas las cirugías lo que produce una mayor referencia de casos. </t>
    </r>
  </si>
  <si>
    <t>372</t>
  </si>
  <si>
    <r>
      <t xml:space="preserve">Objetivo: </t>
    </r>
    <r>
      <rPr>
        <sz val="10"/>
        <rFont val="Source Sans Pro"/>
        <family val="2"/>
      </rPr>
      <t xml:space="preserve"> Otorgar el derecho a la protección de la salud de los habitantes de la Ciudad de México, al incluir una cultura del cuidado de los animales que promueva la sanidad animal y la prevención veterinaria como la vacunación, desparacitación y esterilización de perros y gatos, con el propósito de inhibir la transmisión de enfermedades al ser humano (zoonosis).</t>
    </r>
  </si>
  <si>
    <r>
      <t>Acciones Realizadas:</t>
    </r>
    <r>
      <rPr>
        <sz val="10"/>
        <rFont val="Source Sans Pro"/>
        <family val="2"/>
      </rPr>
      <t xml:space="preserve">
De las 16,998 atenciones programadas se lograron 8,137 (47.87%) de las cuales 3,938 Actividades de sensibilización a propietarios de perros y gatos de las 8,285 programadas (47.53%), 1,962 Aplicación de biológicos de las 5,495 programadas (35.71%), 755 Cirugía para la esterilización de machos y hembras de perro y gato de las 893 programadas (84.55%) y 1,482 Desparacitaciones de las 2,325 programadas (63.74%)</t>
    </r>
  </si>
  <si>
    <t xml:space="preserve"> Jorge Enrique Jiménez Rice
Hospital Veterinario de la Ciudad de México</t>
  </si>
  <si>
    <t xml:space="preserve">      Dr. Juan Manuel Esteban Castro Albarran
Subsecretario de Prestación de Servicios
Médicos e Insumos</t>
  </si>
  <si>
    <t>799,066</t>
  </si>
  <si>
    <r>
      <t xml:space="preserve">Objetivo: </t>
    </r>
    <r>
      <rPr>
        <sz val="10"/>
        <rFont val="Source Sans Pro"/>
        <family val="2"/>
      </rPr>
      <t>Contribuir a elevar el nivel de conocimientos de la población en materia del autocuidado de la salud, para propiciar prácticas y hábitos saludables, tendientes a disminuir el índice de  morbilidad en la población usuaria y derechohabiente carente de seguridad social, a través de orientación e información y cultura para la salud.</t>
    </r>
  </si>
  <si>
    <r>
      <t xml:space="preserve">Acciones Realizadas: </t>
    </r>
    <r>
      <rPr>
        <sz val="10"/>
        <rFont val="Source Sans Pro"/>
        <family val="2"/>
      </rPr>
      <t>Para contribuir a elevar el nivel de conocimientos de la población en materia de promoción de la salud, se llevaron a cabo 740,848 eventos de los 799,066 programados (92.7%); de los cuales 28,153 fueron Consejería en Salud de las 29,113  programadas (96.7%); 525,403 Orientaciones Médico Sociales de las 555,777 programadas (94.5%); 44,893 Organización de Grupos Informales de Promoción a la Salud  de los 48,520 programados (92.5%); 441 Campañas de Salud de 472 programadas (93.4%); 24,603  Organización de Grupos Informativos de Atención Personalizada en Urgencias y Áreas Críticas de los 31,318 programados (78.6%) y 117,355 estudios sociales de los 133,866 programados (87.7%)</t>
    </r>
  </si>
  <si>
    <t>85,201</t>
  </si>
  <si>
    <r>
      <t xml:space="preserve">Objetivo:  </t>
    </r>
    <r>
      <rPr>
        <sz val="10"/>
        <rFont val="Source Sans Pro"/>
        <family val="2"/>
      </rPr>
      <t>Contribuir a incrementar las coberturas de vacunación contra enfermedades transmisibles prevenibles por vacunación en los  habitantes de la Cd. de México que no cuentan con seguridad social, mediante la aplicación de vacunas para las personas recién nacidas contra la Tuberculosis y la Hepatitis B; a los usuarios contra la influenza, así como al personal de salud y usuarios de los servicios contra el Tétanos y la Difteria y contra la Influenza de acuerdo al esquema nacional, durante todo el año, en los hospitales de la Secretaría de Salud de la Ciudad de México.</t>
    </r>
  </si>
  <si>
    <r>
      <t xml:space="preserve">Acciones Realizadas: </t>
    </r>
    <r>
      <rPr>
        <sz val="10"/>
        <rFont val="Source Sans Pro"/>
        <family val="2"/>
      </rPr>
      <t xml:space="preserve">Para proteger mediante vacunación a los niños recién nacidos en los hospitales de la SEDESA y al personal de salud que lo requiere, se aplicaron  59,582 dosis de las  85,201 programadas (69.9%), de las cuales 15,824 correspondieron a Vacuna BCG de las 30,688 (51.6%); 22,065 corresponden a Antihepatitis B de las 30,688 (71.9%); 12,563 corresponden a anti tosferina y difteria  de las 14,659 programadas (85.7%) y 9,130  corresponden a anti influenza de las 9,166 programadas (99.6%), sin embargo los pacientes susceptibles de ser vacunados, que forman el porcentaje de variación fueron referidos a los Centros de Salud para la aplicación del biológico correspondiente y así completar la cobertura de inmunización. </t>
    </r>
  </si>
  <si>
    <r>
      <t xml:space="preserve">Objetivo:  </t>
    </r>
    <r>
      <rPr>
        <sz val="10"/>
        <rFont val="Source Sans Pro"/>
        <family val="2"/>
      </rPr>
      <t>Otorgar apoyo a los residentes de la Ciudad de México de escasos recursos  que requieren de material de osteosíntesis, órtesis, prótesis y ayudas funcionales mediante la gestión hospitalaria.</t>
    </r>
  </si>
  <si>
    <r>
      <t xml:space="preserve">Acciones Realizadas: </t>
    </r>
    <r>
      <rPr>
        <sz val="10"/>
        <rFont val="Source Sans Pro"/>
        <family val="2"/>
      </rPr>
      <t>Para atender a pacientes que requieren órtesis y asistencia en prótesis se entregaron 82 apoyos de los 215 programados (38.1%) a través de la integración y autorización de expedientes de beneficiarios de los cuales 50 fue apoyo de osteosíntesis de los 191 programados (26.2%),  31 apoyo de órtesis y prótesis de los 16  programados (193.8%); y 1 ayuda funcional de la 8 programada (12.5%).</t>
    </r>
  </si>
  <si>
    <t xml:space="preserve">Elaboró: </t>
  </si>
  <si>
    <t xml:space="preserve">Autorizó:  </t>
  </si>
  <si>
    <t>Dra. Virginia Esperanza Alcántara Rodríguez
JUD de Vigilancia Epidemiologica</t>
  </si>
  <si>
    <t xml:space="preserve">     Dr.  Ricardo Arturo Barreiro Perera
Director General de Prestaciones de Servicios Médicos y Urgencias</t>
  </si>
  <si>
    <t>355,434</t>
  </si>
  <si>
    <r>
      <t xml:space="preserve">Objetivo: </t>
    </r>
    <r>
      <rPr>
        <sz val="10"/>
        <rFont val="Source Sans Pro"/>
        <family val="2"/>
      </rPr>
      <t>Brindar atención medica a través de consulta general y odontológica así como realizar detección de enfermedades a través del tamiz auditivo neonatal, tamiz metabolico neonatal y detección oportuna de enfermedades con la finalidad de prevenir daños posteriores a residentes de la Ciudad de México sin seguridad social laboral en los Hospitales de la Secretaria de Salud de la Ciudad de México.</t>
    </r>
  </si>
  <si>
    <r>
      <t xml:space="preserve">Acciones Realizadas: </t>
    </r>
    <r>
      <rPr>
        <sz val="10"/>
        <rFont val="Source Sans Pro"/>
        <family val="2"/>
      </rPr>
      <t>Para brindar atención médica general, odontológica y detectar enfermedades en recién nacidos y adultos, se llevaron a cabo 397,509 consultas de las 355,434 programadas (111.8%); de las cuales 36,578 fueron consultas de carácter general de las 32,894 programadas (111.2%); 58,443 consultas odontológicas de las 62,095 programadas (94.1%) y se realizaron 22,007 tamiz metabólico neonatal de los 30,777 programados (71.5%); 22,508 tamiz auditivo neonatal de los 30,014 programados (75.0%); 30,506 detecciones oportunas de enfermedades de las 28,219 programadas (108.1%); 58,696 atenciones psicologicas de las 60,440 programadas (97.1%); 153,448 sesiones de rehabilitación de las 95,173 programadas (161.2%) y se realizaron 15,323 atención nutricional de 15,822 programadas (96.8%).</t>
    </r>
  </si>
  <si>
    <t>513,823</t>
  </si>
  <si>
    <r>
      <t xml:space="preserve">Objetivo:  </t>
    </r>
    <r>
      <rPr>
        <sz val="10"/>
        <rFont val="Source Sans Pro"/>
        <family val="2"/>
      </rPr>
      <t>Proporcionar atención médica especializada a través de consultas externa en Unidades Hospitalarias de la red de esta Secretaria de Salud a residentes de la Ciudad de México sin seguridad social laboral que lo requieran.</t>
    </r>
  </si>
  <si>
    <r>
      <t xml:space="preserve">Acciones Realizadas: </t>
    </r>
    <r>
      <rPr>
        <sz val="10"/>
        <rFont val="Source Sans Pro"/>
        <family val="2"/>
      </rPr>
      <t xml:space="preserve">Para proporcionar atención médica especializada se brindaron un total de 386,294 consultas de las 513,823 programadas (75.2%); de las cuales 360,121 fueron consultas de especialidad de las 481,169 programadas (74.8%) y 26,192 consultas de control de embarazo y embarazo de alto riesgo de las 32,654 programadas (80.2%) en Unidades Hospitalarias de la SEDESA. </t>
    </r>
  </si>
  <si>
    <t>133,673</t>
  </si>
  <si>
    <r>
      <t xml:space="preserve">Acciones Realizadas: </t>
    </r>
    <r>
      <rPr>
        <sz val="10"/>
        <rFont val="Source Sans Pro"/>
        <family val="2"/>
      </rPr>
      <t xml:space="preserve">Para proporcionar atención hospitalaria se cuenta con Hospitales Generales, Pediátricos, Materno Infantiles, Toxicológicos y uno de Especialidades, donde se brinda el servicio de acuerdo a las características y complejidad de cada paciente acorde a su edad, sexo, padecimiento o atención solicitada, por lo que brindaron  109,993 de las 133,673 atenciones medicas hospitalarias  (82.3%); siendo 109,092 egresos hospitalarios de los 129,094 programados (84.5%); asi como se atendieron a 901 pacientes en terapia intensiva de las 4,579 programadas (19.7%). </t>
    </r>
  </si>
  <si>
    <t>Dr. Eduardo Cruz González
Médico Adscrito a la DGPSMU</t>
  </si>
  <si>
    <t>29,464</t>
  </si>
  <si>
    <r>
      <t xml:space="preserve">Objetivo: </t>
    </r>
    <r>
      <rPr>
        <sz val="10"/>
        <rFont val="Source Sans Pro"/>
        <family val="2"/>
      </rPr>
      <t xml:space="preserve">Realizar detección de lesiones precursoras de Cáncer Cérvico Uterino  en las Unidades Médicas  y Unidades  Médicas Móviles de la Secretaria de Salud de la Ciudad de México, mediante un procedimiento exploratorio instrumentado con fines diagnósticos a pacientes residentes de la Ciudad de México sin seguridad social laboral, a fin de evitar  lesiones con progresión a cáncer Cérvico Uterino. </t>
    </r>
  </si>
  <si>
    <r>
      <t xml:space="preserve">Acciones Realizadas: </t>
    </r>
    <r>
      <rPr>
        <sz val="10"/>
        <rFont val="Source Sans Pro"/>
        <family val="2"/>
      </rPr>
      <t xml:space="preserve">Para la detección oportuna de cáncer cérvico uterino en unidades medicas móviles y en unidades hospitalarias tanto generales como materno infantiles; se realizaron 25,034 estudios  de los 29,464 programados (85.0%); 4,433 estudios de colposcopia corresponden a las unidades móviles de los 5,585 programados (79.4%) y 11,100 estudios de colposcopia corresponden a unidades hospitalarias de los 13,013 programados (85.3%); asi mismo se realizaron 1,239 estudios auxiliares complementarios para el diagnostico de los 2,020 programados (61.3%), se brindaron 4,761 tratamientos para lesiones precursoras de cáncer de los 2,727 programados (174.6%) y se brindaron 3,501 valoraciones médicas de colposcopía de las 6,119 programadas (57.2%). </t>
    </r>
  </si>
  <si>
    <t xml:space="preserve">Detección de cáncer de mama </t>
  </si>
  <si>
    <r>
      <t>Objetivo:</t>
    </r>
    <r>
      <rPr>
        <sz val="10"/>
        <rFont val="Source Sans Pro"/>
        <family val="2"/>
      </rPr>
      <t>Realizar la detección de lesiones precursoras de Cáncer de Mama  en las Unidades Medicas y Unidades  Médicas Móviles de la Secretaria de Salud de la Ciudad de México, mediante la toma de imágenes con radiación ionizante denominada mastografía de tamizaje y estudios complementarios (ultrasonidos, biopsia) en mujeres de 40 años y mas, así como a mujeres menores con antecedente de cáncer de mama en familiares de primer grado (madre, hija o hermana) y a varones con factores de riesgo, residentes de la Ciudad de México sin Seguridad Social Laboral, a fin de detectar oportunamente el  Cáncer de Mama  e inicio temprano  del tratamiento</t>
    </r>
  </si>
  <si>
    <r>
      <t xml:space="preserve">Acciones Realizadas: </t>
    </r>
    <r>
      <rPr>
        <sz val="10"/>
        <rFont val="Source Sans Pro"/>
        <family val="2"/>
      </rPr>
      <t xml:space="preserve">Para detectar oportunamente lesiones precursoras de cáncer de mama  en unidades medicas móviles y en unidades hospitalarias tanto generales como materno infantiles; se realizaron 51,751 estudios  de los 73,416 programados (70.5%); de los cuales 49,289 estudios de mastografia corresponden a las unidades móviles de los 70,366 programados (70.0%) y  1,737 estudios de mastografia corresponden a unidades hospitalarias de los 2,189 programados (79.4%); asi mismo se realizaron 667 estudios complementarios para el diagnostico de los 782 programados (85.3%), y se realizaron 58 reconstruciones de mama con mastectomía de las 79 programadas (73.4%). </t>
    </r>
  </si>
  <si>
    <r>
      <t>Objetivo:</t>
    </r>
    <r>
      <rPr>
        <sz val="10"/>
        <rFont val="Source Sans Pro"/>
        <family val="2"/>
      </rPr>
      <t xml:space="preserve"> Realizar estudios de laboratorio para la detección de enfermedades crónico degenerativas a residentes de la Ciudad de México sin seguridad social  laboral a través de la química sanguínea de 7 elementos en las Unidades Medicas Móviles de la Secretaria de la Ciudad de México con la finalidad de detectar  alguna patología  y  sean referidos a unidades de primero y segundo nivel para la continuidad de su atención.</t>
    </r>
  </si>
  <si>
    <r>
      <t xml:space="preserve">Acciones Realizadas: </t>
    </r>
    <r>
      <rPr>
        <sz val="10"/>
        <rFont val="Source Sans Pro"/>
        <family val="2"/>
      </rPr>
      <t xml:space="preserve">Para otorgar servicios médicos oportunos, en las Unidades Médicas Móviles  se realizaron 164,789 atenciones de las 230,836 programadas (71.4%); de las cuales 15,083 corresponden a Asesoría Médica de las 30,100 programadas (50.1%); 142,716 estudios de laboratorio de los 193,536 programados (73.7%) y 6,990 detecciones de cáncer de próstata de las 7,200 programadas (97.1%). </t>
    </r>
  </si>
  <si>
    <t>Mtro. Juan Carlos Carrillo Carrión 
JUD de Instrumentación de Proyectos</t>
  </si>
  <si>
    <t>800,973</t>
  </si>
  <si>
    <r>
      <t xml:space="preserve">Objetivo:  </t>
    </r>
    <r>
      <rPr>
        <sz val="10"/>
        <rFont val="Source Sans Pro"/>
        <family val="2"/>
      </rPr>
      <t>Atender a la población derechohabiente o usuaria que padece problemas de salud por accidentes y enfermedades que requieren y demandan atención inmediata, en los servicios de urgencias de las unidades hospitalarias de la SEDESA.</t>
    </r>
  </si>
  <si>
    <r>
      <t>Acciones Realizadas</t>
    </r>
    <r>
      <rPr>
        <sz val="10"/>
        <rFont val="Source Sans Pro"/>
        <family val="2"/>
      </rPr>
      <t>: De las 800,973 atenciones de urgencias programadas, se realizarón 685,506 (85.6%); de las cuales  613,115 se atendieron en los Hospitales de la SEDESA de las 745,522 programadas (82.2%); 20,303 fueron atenciones pre hospitalarias primarias de las 10,850 programadas (187.1%); se atendieron 1,133 con vehículos ligeros (motocicletas) de las 940 programadas (120.5%) y se brindaron 29,569 regulaciones medicas de las 23,600 programadas (125.3%); 1,857 fueron atenciones pre hospitalarias secundarias de las 2,400 programadas (77.4%); 18,281 fueron atenciones a eventos masivos programados de las 17,050 programadas (107.2%); así como se atendió a 1,248 pacientes a través de cuidados paliativos de las 611 personas programadas(204.3%).</t>
    </r>
  </si>
  <si>
    <t>32,442</t>
  </si>
  <si>
    <r>
      <t xml:space="preserve">Objetivo: </t>
    </r>
    <r>
      <rPr>
        <sz val="10"/>
        <rFont val="Source Sans Pro"/>
        <family val="2"/>
      </rPr>
      <t xml:space="preserve">Proporcionar atención médica a pacientes con Insuficiencia renal, ya sea en hospitalización, urgencias y/o de manera ambulatoria (intermitente, con Icodextrina, automatizada y continua), así como hemodiálisis en los Hospitales de la Secretaria de salud de la Ciudad de México que cuentan con el servicio.  </t>
    </r>
  </si>
  <si>
    <r>
      <t xml:space="preserve">AccAcciones Realizadas: </t>
    </r>
    <r>
      <rPr>
        <sz val="10"/>
        <rFont val="Source Sans Pro"/>
        <family val="2"/>
      </rPr>
      <t>Para proporcionar atención médica a pacientes con Insuficiencia renal se realizaron un total de 33,208 sesiones de las 32,442 programadas (102.4%); de las cuales 17.566 fueron sesiones de hemodiálisis de las 18.208 programadas (96.5%); en el rubro de diálisis peritoneal hospitalaria (DPI) se realizaron 10,389 sesiones de las 7,767 programadas (133.8%); de diálisis peritoneal DPA con máquina cicladora 2,946 sesiones  de las 2,946 programadas (100.0%); 1,206 sesiones de diálisis peritoneal continua-eventos icodextrina de las 1,961 programadas (61.5%) y de diálisis peritoneal continua ambulatoria DPC 1,101 sesiones de las 1,560 programadas (70.6%)</t>
    </r>
  </si>
  <si>
    <t>52,861</t>
  </si>
  <si>
    <r>
      <t>Objetivo:</t>
    </r>
    <r>
      <rPr>
        <sz val="10"/>
        <rFont val="Source Sans Pro"/>
        <family val="2"/>
      </rPr>
      <t xml:space="preserve"> Garantizar el acceso a los servicios de salud sexual y reproductiva a traves de  la Interrupción legal del embarazo y  la  anticoncepción post evento obstétrico, así como brindar atención medica de enfermedades de trasmisión sexual y consulta de planificación familiar, lo anterior orientado a la atención integral de los padecimientos de las mujeres y hombres usuarios derechohabiente carente de seguridad social,  a partir de la edad reproductiva. </t>
    </r>
  </si>
  <si>
    <r>
      <t xml:space="preserve">Acciones Realizadas: </t>
    </r>
    <r>
      <rPr>
        <sz val="10"/>
        <rFont val="Source Sans Pro"/>
        <family val="2"/>
      </rPr>
      <t>Como garantía de acceso a los servicios de salud Sexual y Reproductiva se realizaron un total de  38,393 atenciones de las 52,861   Programadas (72.6%). Se realizaron 3,656 Interrupciones legales de Embarazo (ILE) de los  6,262 programados (58.4%). Respecto a atenciones de planificaciòn familiar se brindaron 6,588 Atenciones de las 10,187 Programadas (64.7% ); en Atención médica para prevención, control y tratamiento de enfermedades de transmisión sexual, VIH SIDA se dieron 697 de las 4,114 porgramadas (16.9%). Por último , en relación a las atenciones de anticoncepción post evento obstétrico (APEO) se programaron  32,298 y se realizaon 27,452  (85.0%). Todas las atenciones beneficiaron a población sin seguridad social, en edad reproductiva. Cabe mencionar que la ILE  se realiza a todas las solicitantes, donde se incluyen mujeres de toda la República Mexicna.</t>
    </r>
  </si>
  <si>
    <t>Dra. Jounnet Gil Marquez
Encargada de la Coordinación Operativa de salud Sexual y Reproductiva</t>
  </si>
  <si>
    <t>1,001</t>
  </si>
  <si>
    <r>
      <t xml:space="preserve">Objetivo:  </t>
    </r>
    <r>
      <rPr>
        <sz val="10"/>
        <rFont val="Source Sans Pro"/>
        <family val="2"/>
      </rPr>
      <t xml:space="preserve">Proporcionar atención médica hospitalaria a pacientes en edad pediátrica y adultos afectados por quemaduras de cualquier etiología con la finalidad de evitar la presencia de enfermedades concomitantes, disminuir la mortalidad y evitar secuelas a fin que puedan incorporarse a sus actividades diarias.
</t>
    </r>
  </si>
  <si>
    <r>
      <t xml:space="preserve">Acciones Realizadas: </t>
    </r>
    <r>
      <rPr>
        <sz val="10"/>
        <rFont val="Source Sans Pro"/>
        <family val="2"/>
      </rPr>
      <t xml:space="preserve">Para proporcionar atención médica hospitalaria a pacientes  afectados por quemaduras, se brindaron 866 atenciones médicas a pacientes quemados de los 1,001 programados (86.5%) de los cuales 347 atenciones médicas fueron proporcionadas a adulto de las 314 programadas (110.5%) y  fueron 519 atenciones a niños con quemaduras de las 687 programadas (75.5%)
</t>
    </r>
  </si>
  <si>
    <r>
      <t xml:space="preserve">Objetivo:  </t>
    </r>
    <r>
      <rPr>
        <sz val="10"/>
        <rFont val="Source Sans Pro"/>
        <family val="2"/>
      </rPr>
      <t>Porporcionar atención especializada a pacientes con sospecha de cardiopatía que ameriten procedimientos diagnósticos y/o terapeuticos de intervencionismo en hemodinamia  a fin evitar secuelas.</t>
    </r>
  </si>
  <si>
    <r>
      <t xml:space="preserve">Acciones Realizadas:  </t>
    </r>
    <r>
      <rPr>
        <sz val="10"/>
        <rFont val="Source Sans Pro"/>
        <family val="2"/>
      </rPr>
      <t xml:space="preserve">De las 925 intervenciones programadas para este período se realizaron 380 (41.1%); de estas, 175 fueron procedimientos diagnósticos de los 499 programados (35.1%) y 205 procedimientos terapéuticos de los 426 programados (48.1%).  </t>
    </r>
  </si>
  <si>
    <t>396</t>
  </si>
  <si>
    <r>
      <t xml:space="preserve">Objetivo: </t>
    </r>
    <r>
      <rPr>
        <sz val="10"/>
        <rFont val="Source Sans Pro"/>
        <family val="2"/>
      </rPr>
      <t>Realizar procedimiento quirúrgicos oftalmológico a la población abierta residente de la Ciudad de México con la finalidad de que puedan ser autosuficientes.</t>
    </r>
  </si>
  <si>
    <r>
      <t xml:space="preserve">Acciones Realizadas:  </t>
    </r>
    <r>
      <rPr>
        <sz val="10"/>
        <rFont val="Source Sans Pro"/>
        <family val="2"/>
      </rPr>
      <t xml:space="preserve">Para realizar procedimientos quirúrgicos oftalmológicos en los Hospitales de la SEDESA, se llevaron a cabo un total de 445 procedimientos quirúrgicos de los 789 programados (56.4%); de los cuales se realizaron 361 cirugías de cataratas de las  690 programadas (52.3 %); 17 de Pterigión de las 54 programadas (31.5%); 28 cirugías de Glaucoma de las 5 programadas (560.0%) y 39 cirugías de estrabismo de las 40 programadas (97.5%).
</t>
    </r>
  </si>
  <si>
    <t>555</t>
  </si>
  <si>
    <t>27,087</t>
  </si>
  <si>
    <r>
      <t>Objetivo</t>
    </r>
    <r>
      <rPr>
        <sz val="10"/>
        <rFont val="Source Sans Pro"/>
        <family val="2"/>
      </rPr>
      <t xml:space="preserve">:Ampliar la cobertura de los servicios de salud, a través de atención médica a población en situación de calle, para mejorar las condiciones de salud a esta población vulnerable y residente de la Ciudad de México. </t>
    </r>
  </si>
  <si>
    <r>
      <t xml:space="preserve">Acciones Realizadas: </t>
    </r>
    <r>
      <rPr>
        <sz val="10"/>
        <rFont val="Source Sans Pro"/>
        <family val="2"/>
      </rPr>
      <t>Para proporcionar atención médica a población en situación de calle se otorgaron un total de  16,996  atenciones de las 27,087 programadas (62.7%); de las cuales  4,211 fueron consultas generales de las 10,566 programadas (39.9%); 3,035 fueron consultas odontológicas de las 2,750 programadas (110.4%); 7,393 consultas psicológicas de las 10,104  programadas (73.2%) y 2,357 consultas psiquiatricas de las 3,667 programadas (64.3%).</t>
    </r>
  </si>
  <si>
    <t>Visita médica en domicilio 
(programa médico en tu casa)</t>
  </si>
  <si>
    <t>716,331</t>
  </si>
  <si>
    <t>236,419,133</t>
  </si>
  <si>
    <r>
      <t xml:space="preserve">Objetivo: </t>
    </r>
    <r>
      <rPr>
        <sz val="10"/>
        <rFont val="Source Sans Pro"/>
        <family val="2"/>
      </rPr>
      <t>Brindar servicios de salud a domicilio recorriendo casa por casa para la búsqueda de personas en situación vulnerable como mujeres embarazadas, adultos mayores, personas con discapacidad, enfermos postrados o en etapa terminal, personas en situación de abandono que por alguna situación  de salud no puede acudir a alguna unidad médica y no cuente con seguridad social.</t>
    </r>
  </si>
  <si>
    <r>
      <t xml:space="preserve">Acciones Realizadas: </t>
    </r>
    <r>
      <rPr>
        <sz val="10"/>
        <rFont val="Source Sans Pro"/>
        <family val="2"/>
      </rPr>
      <t>Para proporcionar atención a través de visitas médicas en domicilio se otrogaron un total de 652,110 atenciones de las 716,331 programadas (91.0%), de las cuales 132,401 fueron consultas de las 121,440 programadas (109.0%); se refirieron 901 pacientes de los 581 programados (155.1%), se censaron un total de 416,687 casas, de las 511,060 programadas (81.5%), se realizaron 86,451 acciones de promoción de  la salud de las  75,090 programadas (115.1%),  y se identificó a 15,670 personas en situación de vulnerabilidad de las 8,160 programadas (192.0%).</t>
    </r>
  </si>
  <si>
    <t>4</t>
  </si>
  <si>
    <t>310</t>
  </si>
  <si>
    <r>
      <t>Objetivo:</t>
    </r>
    <r>
      <rPr>
        <sz val="10"/>
        <rFont val="Source Sans Pro"/>
        <family val="2"/>
      </rPr>
      <t xml:space="preserve"> Disminuir en forma permanente y gradual las brechas de desigualdad entre mujeres y hombres</t>
    </r>
  </si>
  <si>
    <r>
      <t>Acciones Realizadas</t>
    </r>
    <r>
      <rPr>
        <sz val="10"/>
        <rFont val="Source Sans Pro"/>
        <family val="2"/>
      </rPr>
      <t>: De las 340,630 acciones programadas para coadyuvar a la disminución de las brechas de desigualdad entre mujeres y hombres, se realizaron 314,232 acciones, lo que representa un logro del 92.2%, a través de las acciones siguientes: se distribuyeron 219,437 materiales de promoción, de una meta programada de 237,000, lo que representó un logro del 92.6% se implementaron pláticas informativas en materia de la prevención de la violencia de género, con la participación de 88,953 personas, de una meta programada de 97,500, lo que representó un logro del 91.2%; se realizó la capacitación del personal de salud sobre la NOM-046-SSA2-2005, Igualdad sustiantiva entre mujeres y hombres, Interculturalidad, Diversidad sexogenérica, Buen trato en la atención obstétrica, Interrupción Voluntaria del Embarazo en casos de violación sexual y Atención inmediata en casos de violación sexual por el personal de enfermería adscrito a los servicios de urgencias de las unidades médicas. Participaron 5,528 personas del equipo de salud, de una meta programada de 5,800, lo que representó un logro del 95.3%; se realizaron 314 acciones para la prevención y atención de la violencia laboral y acoso sexual, entre trabajadores de la Secretaría de Salud del DF, de una meta programada de 330 acciones, lo que representó un logro del 95.1%.</t>
    </r>
  </si>
  <si>
    <t>378</t>
  </si>
  <si>
    <t>Atención integral a victimas de violencia</t>
  </si>
  <si>
    <r>
      <t>Objetivo:</t>
    </r>
    <r>
      <rPr>
        <sz val="10"/>
        <rFont val="Source Sans Pro"/>
        <family val="2"/>
      </rPr>
      <t xml:space="preserve"> Atenuar oportunamente el daño físico y psicológico a las víctimas de violencia de género.</t>
    </r>
  </si>
  <si>
    <r>
      <t>Acciones Realizadas</t>
    </r>
    <r>
      <rPr>
        <sz val="10"/>
        <rFont val="Source Sans Pro"/>
        <family val="2"/>
      </rPr>
      <t>: De las 103,314 acciones programadas para atenuar oportunamente el daño fisico y psicológico de las personas victimas de violencia de género, se realizaron 99,585 acciones, lo que representa un logro del 96.3%, a través de las acciones siguientes: se otorgaron 21, 654 atenciones de primera vez y subsecuentes, de una meta programada de 21,800, lo que representa un logro del 99.3%; se otorgaron 22,510 psicoterapias individuales y grupales, de una meta programada de 23,250, lo que representa un logro del 96.8%; se aplicaron 55,357 cédulas de detección de violencia de género, de una meta programada de 58,200, lo que representa un logro del 95.1%; se implementaron 32 grupos de reeducación para hombres que generan violencia, de una meta programada de 32 grupos, lo que representa un logro del 100.0%. Finalmente, se implementaron 32 grupos de reeducación para mujeres victimas de violencia de pareja, de una meta programada del 32 grupos, lo que representa un logro del 100.0%.</t>
    </r>
  </si>
  <si>
    <t>Dr. Antonio Morales Gómez
Responsable de la AIPAVG</t>
  </si>
  <si>
    <t xml:space="preserve">          Dr. Juan Manuel Esteban Castro Albarrán                                                     Subsecretario de Prestación de Servicios Médicos e Insumos</t>
  </si>
  <si>
    <t>Servicios médicos legales</t>
  </si>
  <si>
    <t>232,055,245.00</t>
  </si>
  <si>
    <r>
      <t xml:space="preserve">Objetivo: </t>
    </r>
    <r>
      <rPr>
        <sz val="10"/>
        <rFont val="Source Sans Pro"/>
        <family val="2"/>
      </rPr>
      <t xml:space="preserve">Las personas que se encuentran bajo un procedimiento legal tienen acceso a los Servicios de Salud.
Otorgar atención médico legal de calidad a todos los usuarios sin discriminación alguna, en el que sea requerida por una autoridad solicitante (Agente del Ministerio Público o Juez Cívico) dentro de los consultorios médico legales dependientes de la Secretaría de Salud de la Ciudad de México.
Brindar atención médico legal con prontitud, honradez, basada en principios éticos y profesionales, apegada a la legislación vigente, respetando estrictamente los derechos humanos de los usuarios y dando intervención a todas las solicitudes realizadas por oficio en los consultorios médico legales dependientes de la Secretaría de Salud de la Ciudad de México, en auxilio de las autoridades encargadas de la procuración y administración de justicia.
</t>
    </r>
  </si>
  <si>
    <r>
      <t>Acciones Realizadas</t>
    </r>
    <r>
      <rPr>
        <sz val="10"/>
        <rFont val="Source Sans Pro"/>
        <family val="2"/>
      </rPr>
      <t>: Se otorgaron un total de 619,267 atenciones en la Unidad Departamental de Medicina Legal de 532,208 programadas; lo que equivale a un alcance de 116.3%. En la Unidad Departamental de Medicina Legal se realizaron 541,158  Certificados de Estado Psicofísico de 460,507 programados, lo que equivale a un alcance de 117.5%; 32,209 Certificados de Ebriedad de los 26, 803 programados, lo que equivale a un alcance de 120.1%; 13,239 Certificados Toxicológicos de 12,232 programados, lo que equivale a un alcance de 108.2%; 1,335 Certificados de Edad Clínica de 1,656 programados lo que equivale a un alcance de 80.6%; 23,305 Referencias y Contrarrerencias de 23,121 programadas, lo que equivale a un alcance de 100.8%; 4,672 Certificados de cadáver, feto o segmento corporal de 4,427 programados, lo que equivale a un alcance de 105.5 %; 540 Atenciones de violencia de género de 602 programadas, lo que equivale a un alcance de 89.7 %; 944 Dictámenes de 768 programados, lo que equivale a un alcance de 122.9%; 1,854 Supervisiones de 2,072 lo que equivale a un alcance de 89.4% y 11 Cursos de capacitación continua de 20 programados, lo que equivale a un alcance de 55.0%.</t>
    </r>
  </si>
  <si>
    <t>Dr. José Carlos Alva Castillo
Asistente de la Unidad Departamental 
de Medicina Legal.</t>
  </si>
  <si>
    <t xml:space="preserve">Dr. Luis Manuel Jimnez Munguia
Director de Servicios Médico Legales 
y Centros de Readaptacion Social </t>
  </si>
  <si>
    <t>388</t>
  </si>
  <si>
    <t>277,236,075.00</t>
  </si>
  <si>
    <t>242,221,093.77</t>
  </si>
  <si>
    <t>239,461,386.55</t>
  </si>
  <si>
    <r>
      <t xml:space="preserve">Objetivo: </t>
    </r>
    <r>
      <rPr>
        <sz val="10"/>
        <rFont val="Source Sans Pro"/>
        <family val="2"/>
      </rPr>
      <t>Lograr el ejercicio pleno y universal del derecho a la salud mediante la prestación de servicios de atención médica oportuna , expedita y de calidad a personas privadas de su libertad en los Reclusorios y Comunidades para Adolescentes en Conflicto con la Ley de la Ciudad de México por parte de las unidades médicas que se encuentran en el interior de los centros de reclusión en mención.</t>
    </r>
  </si>
  <si>
    <r>
      <t>Acciones Realizadas</t>
    </r>
    <r>
      <rPr>
        <sz val="10"/>
        <rFont val="Source Sans Pro"/>
        <family val="2"/>
      </rPr>
      <t xml:space="preserve">: Se otorgaron 346,884 atenciones de salud a personas privadas de su libertad de 294,061 atenciones programadas; lo que equivale a un alcance de 117.9%, en las Unidades Médicas de Reclusorios y de las Comunidades para Adolescentes en Conflicto con la Ley , se otorgaron 76,335  consultas de medicina general de 76,869 programadas, lo que equivale a un alcance de  99.3%; 17,348 consultas en odontología de 16,418 programadas, lo que equivale a un alcance de 105.6%; 14,124 consultas de medicina de especialidad de 13,446 programadas, lo que equivale a un alcance de 105.0%; 155 egresos hospitalarios de 181 programados, lo que equivale a un alcance de 85.6%; 3,722 atenciones de urgencias médicas de 4,968 programadas, lo que equivale a un alcance de 74.92%; 233,900 certificados médico legales de 180,737 programados, lo que equivale a un alcance de 129.4%; y 1,300 Detecciones de Diabetes Mellitus de 1,442 programadas, lo que equivale a un alcance de 90.1%.                                                                                                                                                                                                                                                                                                                                                                                           </t>
    </r>
  </si>
  <si>
    <t xml:space="preserve">           </t>
  </si>
  <si>
    <t xml:space="preserve">             </t>
  </si>
  <si>
    <t xml:space="preserve">Dra. Rosa Belem Rivera Castro 
Asistente de la Direccion  de Servicios Médico Legales 
y Centros de Readaptacion Social 
</t>
  </si>
  <si>
    <t>387</t>
  </si>
  <si>
    <t>Atención Telefónica</t>
  </si>
  <si>
    <r>
      <t xml:space="preserve">Objetivo:  </t>
    </r>
    <r>
      <rPr>
        <sz val="10"/>
        <rFont val="Source Sans Pro"/>
        <family val="2"/>
      </rPr>
      <t>Proporcionara a través de la vía telefónica, orientación sobre los programas que ejecuta la Secretaría de Salud de la Ciudad de México, así como consejeria profesional en las áreas de medicina, psicología, nutrición y veterinaria, además de seguimiento a pacientes crónicos y mujeres embarazadas.</t>
    </r>
  </si>
  <si>
    <r>
      <t xml:space="preserve">Acciones Realizadas:  </t>
    </r>
    <r>
      <rPr>
        <sz val="10"/>
        <rFont val="Source Sans Pro"/>
        <family val="2"/>
      </rPr>
      <t xml:space="preserve">De las 483,437 atenciones programadas, se proporcionó consejería profesional a traves de la vía telefónica a 140,058 usuarios, teniendo como cumplimiento 28.9%;  de los cuales  77,266 fueron Referencias de pacientes a los Servicios de Salud Pública de las 211,230  programadas, lo que representa el 36.5% en alcance, asesorias médicas vía telefónica 27,700 de las 96,841 programadas lo que representa el 28.6% en alcance, 10,502 asesorias psicológicas vía telefónica de las 106,466  programadas lo que representa el 9.8%  en alcance, 7,695 atenciones a usuarias del programa de Interrupción Legal del Embarazo de las 19,696 programadas lo que representa el 39.0% en alcance, 0 atenciones  a migrantes a distancia de las 204 programadas lo que representa el 0% en alcance , 1,693 adherencias terapeuticas a pacientes crónicos, de las 9,742 programadas lo que representa el 17.3%  en alcance, 2,005 Atenciones nutricionales vía telefónica de las 3,153 programadas lo que representa el 63.5% en alcance, 10,679 asesorías veterinarias vía telefónicas de las 30,680  programadas lo que representa el 34.8% en alcance, 2,518 asesoría vía telefónica El médico en tu casa  de las 5,425 programadas lo que representa el 46.4% en alcance. </t>
    </r>
  </si>
  <si>
    <t xml:space="preserve">Verónica Orozco Carrasco                          
Enlace Administrativo                                                             </t>
  </si>
  <si>
    <t>Dr. Juan Manuel Esteban Castro Albarrán
Subsecretario de Prestaciones de Servicios 
Médicos e Insumos</t>
  </si>
  <si>
    <r>
      <t>Objetivo:</t>
    </r>
    <r>
      <rPr>
        <sz val="10"/>
        <rFont val="Source Sans Pro"/>
        <family val="2"/>
      </rPr>
      <t xml:space="preserve"> Fortalecer la calidad de los  procesos de capacitación, actualización médica y educación continua que se llevan a cabo en las unidades hospitalarias de los diferentes niveles de atención de la Secretaría de Salud de la Ciudad de México, con la finalidad de coadyuvar a mejorar  la calidad de atención a la salud.</t>
    </r>
  </si>
  <si>
    <r>
      <t>Acciones Realizadas</t>
    </r>
    <r>
      <rPr>
        <sz val="10"/>
        <rFont val="Source Sans Pro"/>
        <family val="2"/>
      </rPr>
      <t>: Durante  el  periodo de enero a diciembre de  2019 , se capacitó y actualizó a 48,486 profesionales de la salud de los 70,000 programados, dando un 69.2%  de avance de la meta programada. Del total anterior, 42,735 profesionales de la salud asistieron a sesiones de actualización y capacitación, lo cual representa un 71.2% de los 60,000 asistentes programados  y  5,751 profesionales de la salud participaron en cursos de educación continua, lo cual representa un 57.5% de los 10,000 asistentes programados.</t>
    </r>
  </si>
  <si>
    <t>397</t>
  </si>
  <si>
    <t xml:space="preserve">Formación de recursos humanos de salud </t>
  </si>
  <si>
    <r>
      <t>Objetivo:</t>
    </r>
    <r>
      <rPr>
        <sz val="10"/>
        <rFont val="Source Sans Pro"/>
        <family val="2"/>
      </rPr>
      <t xml:space="preserve"> Fortalecer la calidad de los  procesos de formación, que se llevan a cabo en las unidades hospitalarias de los diferentes niveles de atención de la Secretaría de Salud de la Ciudad de México, con la finalidad de coadyuvar a mejorar  la calidad de atención a la salud.</t>
    </r>
  </si>
  <si>
    <r>
      <t>Acciones Realizadas</t>
    </r>
    <r>
      <rPr>
        <sz val="10"/>
        <rFont val="Source Sans Pro"/>
        <family val="2"/>
      </rPr>
      <t>: De enero a diciembre del 2019 se realizó la formación de 2,171  estudiantes en las unidades hospitalarias de la Secretaría de Salud, a través de las Jefaturas de Enseñanza e Investigación (736  médicos que  realizaron estudios de especialización médica, 209 internos de pregrado, 479 alumnas de la carrera de enfermería, 80 alumnos de cursos postécnicos de enfermería, 387 alumnos de carreras afines, 200  pasantes de medicina en servicio social y 80 estudiantes de odontología), alcanzando el 100% de las metas programadas en todas las acciones.</t>
    </r>
  </si>
  <si>
    <t>Autorizó:</t>
  </si>
  <si>
    <t>Dra. Julieta Ivone Castro Romero
Subdirectora de Formación y Actualización Médica</t>
  </si>
  <si>
    <t>Dra. Lilia Elena Monroy Ramírez de Arellano
Directora de Formación, Actualización Médica e Investigación</t>
  </si>
  <si>
    <t>ADS-1 AYUDAS, DONATIVOS Y SUBSIDIOS</t>
  </si>
  <si>
    <t>Unidad Responsable de Gasto: 26 C0 01 Secretaría de Salud</t>
  </si>
  <si>
    <t>Período: Enero-Diciembre 2019</t>
  </si>
  <si>
    <t>CLAVE Y DENOMINACIÓN DE LA PARTIDA
(3)</t>
  </si>
  <si>
    <t xml:space="preserve"> BENEFICIARIO</t>
  </si>
  <si>
    <t>PRESUPUESTO EJERCIDO
(Pesos con dos decimales)
(6)</t>
  </si>
  <si>
    <t>CARACTERÍSTICAS
(7)</t>
  </si>
  <si>
    <t>TIPO
(4)</t>
  </si>
  <si>
    <t xml:space="preserve"> TOTAL
(5)</t>
  </si>
  <si>
    <t>4412 Ayudas sociales a personas u hogares de escasos recursos</t>
  </si>
  <si>
    <t>Apoyo en la adquisición de material de prótesis de cadera derecha de revisión para la paciente Lorena Mondragón Flores, referida del Hospital General Dr. Enrique Cabrera.</t>
  </si>
  <si>
    <t>4811 Donativos a instituciones sin fines de lucro</t>
  </si>
  <si>
    <t>Asociación</t>
  </si>
  <si>
    <t xml:space="preserve">Aportación de recursos para la administración y funcionamiento del CRIT Distrito Federal, así como para cubrir las erogaciones de los programas y/o fines presentes o futuros del objeto social de la Fundación. </t>
  </si>
  <si>
    <t>4421 Becas y otras ayudas para programas de capacitación</t>
  </si>
  <si>
    <t>Remuneración Extraordinaria para Abarca Velázquez Daniela</t>
  </si>
  <si>
    <t>Remuneración Extraordinaria para Aceves Sierra Valeria Esvetlana</t>
  </si>
  <si>
    <t>Remuneración Extraordinaria para Acosta López Adriana</t>
  </si>
  <si>
    <t>Remuneración Extraordinaria para Acosta Pérez Perla Ivonne</t>
  </si>
  <si>
    <t>Remuneración Extraordinaria para Aguilar Duran Mitzy</t>
  </si>
  <si>
    <t>Remuneración Extraordinaria para Aguilar Popoca Óscar Abraham</t>
  </si>
  <si>
    <t>Remuneración Extraordinaria para Albarrán Gutiérrez Ángela Guadalupe</t>
  </si>
  <si>
    <t>Remuneración Extraordinaria para Alvarado Flores Giovanna Marilú</t>
  </si>
  <si>
    <t>Remuneración Extraordinaria para Alvarado Rafael Eduardo</t>
  </si>
  <si>
    <t>Remuneración Extraordinaria para Álvarez López José Alfonso</t>
  </si>
  <si>
    <t>Remuneración Extraordinaria para Ambrosio Sánchez Miguel Eduardo</t>
  </si>
  <si>
    <t>Remuneración Extraordinaria para Ángeles Pérez Karen</t>
  </si>
  <si>
    <t>Remuneración Extraordinaria para Arenas Martínez Jonathan Michelle</t>
  </si>
  <si>
    <t>Remuneración Extraordinaria para Arenas Martínez Luis Guillermo</t>
  </si>
  <si>
    <t>Remuneración Extraordinaria para Ávila Veloz Mónica Pamela</t>
  </si>
  <si>
    <t>Remuneración Extraordinaria para Ayala Gálvez Jessica</t>
  </si>
  <si>
    <t>Remuneración Extraordinaria para Ayala Vaca Luis Javier</t>
  </si>
  <si>
    <t>Remuneración Extraordinaria para Bañuelos Almada Erick Alexis</t>
  </si>
  <si>
    <t>Remuneración Extraordinaria para Barranco Rodríguez Vivian</t>
  </si>
  <si>
    <t>Remuneración Extraordinaria para Bastida Ventura Edson</t>
  </si>
  <si>
    <t>Remuneración Extraordinaria para Basurto Avalos Carolina Magnolia</t>
  </si>
  <si>
    <t>Remuneración Extraordinaria para Bello González Kevin Alejandro</t>
  </si>
  <si>
    <t>Remuneración Extraordinaria para Borja Araiza María Fernanda</t>
  </si>
  <si>
    <t>Remuneración Extraordinaria para Boyain Y Goytia Ruiz Sandra Lucia</t>
  </si>
  <si>
    <t>Remuneración Extraordinaria para Bravo Peña Carlos Alejandro</t>
  </si>
  <si>
    <t>Remuneración Extraordinaria para Buzo Barrón Brenda Guadalupe</t>
  </si>
  <si>
    <t>Remuneración Extraordinaria para Cabrera Salazar Karina Abilenne</t>
  </si>
  <si>
    <t>Remuneración Extraordinaria para Caldera Reyes Joel</t>
  </si>
  <si>
    <t>Remuneración Extraordinaria para Calonico Rosas Alejandro</t>
  </si>
  <si>
    <t>Remuneración Extraordinaria para Campos González Rebeca</t>
  </si>
  <si>
    <t>Remuneración Extraordinaria para Canales Domínguez Máximo</t>
  </si>
  <si>
    <t>Remuneración Extraordinaria para Candelas Romo Jesús Alejandro</t>
  </si>
  <si>
    <t>Remuneración Extraordinaria para Cardona Martínez Guadalupe Tatiana</t>
  </si>
  <si>
    <t>Remuneración Extraordinaria para Carmona Arroyo Marco Arturo</t>
  </si>
  <si>
    <t>Remuneración Extraordinaria para Castillo Arroyo Marco Aurelio</t>
  </si>
  <si>
    <t>Remuneración Extraordinaria para Castro Carcaño Cinthia Fernanda</t>
  </si>
  <si>
    <t>Remuneración Extraordinaria para Castro Yáñez Ruth Gabriela</t>
  </si>
  <si>
    <t>Remuneración Extraordinaria para Cervantes Álvarez Diego Antonio</t>
  </si>
  <si>
    <t>Remuneración Extraordinaria para Cervantes Sandoval María Del Rosario</t>
  </si>
  <si>
    <t>Remuneración Extraordinaria para Chalte Valencia Sergio David</t>
  </si>
  <si>
    <t>Remuneración Extraordinaria para Colín Waldo Ilse Fernanda</t>
  </si>
  <si>
    <t>Remuneración Extraordinaria para Colon Valeriano Diana Osiris</t>
  </si>
  <si>
    <t>Remuneración Extraordinaria para Colorado Rodríguez Fernando</t>
  </si>
  <si>
    <t>Remuneración Extraordinaria para Contreras García Ma. Del Carmen</t>
  </si>
  <si>
    <t>Remuneración Extraordinaria para Cornelio Rodríguez Carlos Arturo</t>
  </si>
  <si>
    <t>Remuneración Extraordinaria para Cortes Portillo Nayeli</t>
  </si>
  <si>
    <t>Remuneración Extraordinaria para Cortes Robles Alejandra Itzel</t>
  </si>
  <si>
    <t>Remuneración Extraordinaria para Cortes Vital Víctor Manuel</t>
  </si>
  <si>
    <t>Remuneración Extraordinaria para Cortez Martínez Dula Rosaura</t>
  </si>
  <si>
    <t>Remuneración Extraordinaria para Coutiño Morales Paulo Cesar</t>
  </si>
  <si>
    <t>Remuneración Extraordinaria para Cruz Marcos Edgar Galileo</t>
  </si>
  <si>
    <t>Remuneración Extraordinaria para De La Torre Chávez Diana Bethsabe</t>
  </si>
  <si>
    <t>Remuneración Extraordinaria para Del Rio Flores Eduardo</t>
  </si>
  <si>
    <t>Remuneración Extraordinaria para Deviana Díaz Monserrat</t>
  </si>
  <si>
    <t>Remuneración Extraordinaria para Díaz España Vangelis</t>
  </si>
  <si>
    <t>Remuneración Extraordinaria para Díaz Martínez Gerson Eduardo</t>
  </si>
  <si>
    <t>Remuneración Extraordinaria para Díaz Martínez Laura Citlaly</t>
  </si>
  <si>
    <t>Remuneración Extraordinaria para Díaz Negrete Itzel Chantaal</t>
  </si>
  <si>
    <t>Remuneración Extraordinaria para Díaz Quintal Juan Manuel</t>
  </si>
  <si>
    <t>Remuneración Extraordinaria para Domínguez Estudillo Javier</t>
  </si>
  <si>
    <t>Remuneración Extraordinaria para Escamilla Díaz Daniel</t>
  </si>
  <si>
    <t>Remuneración Extraordinaria para Escobar Nieto José Ángel</t>
  </si>
  <si>
    <t>Remuneración Extraordinaria para Espinosa Cruz Marisol</t>
  </si>
  <si>
    <t>Remuneración Extraordinaria para Esquivel Andrade Karen Celeste</t>
  </si>
  <si>
    <t>Remuneración Extraordinaria para Flores Bárcenas Diana</t>
  </si>
  <si>
    <t>Remuneración Extraordinaria para Flores Medina Guadalupe Alejandra</t>
  </si>
  <si>
    <t>Remuneración Extraordinaria para Flores Vergara Isaac Baldomero</t>
  </si>
  <si>
    <t>Remuneración Extraordinaria para Franco Hernández Diana Neftaly</t>
  </si>
  <si>
    <t>Remuneración Extraordinaria para Galicia Zacapantzi Rocío</t>
  </si>
  <si>
    <t>Remuneración Extraordinaria para Galindo Bautista Vania Gabriela</t>
  </si>
  <si>
    <t>Remuneración Extraordinaria para Gallegos Alcántara Yasheli Darinka</t>
  </si>
  <si>
    <t>Remuneración Extraordinaria para Galván Del Toro Alexa Paola</t>
  </si>
  <si>
    <t>Remuneración Extraordinaria para Gamez Moreno Anameli</t>
  </si>
  <si>
    <t>Remuneración Extraordinaria para García Alonso Damaris Guadalupe</t>
  </si>
  <si>
    <t>Remuneración Extraordinaria para García Álvarez Luisa Fernanda</t>
  </si>
  <si>
    <t>Remuneración Extraordinaria para García Carrillo Raúl Eduardo</t>
  </si>
  <si>
    <t>Remuneración Extraordinaria para García Hernández Daniel</t>
  </si>
  <si>
    <t>Remuneración Extraordinaria para García Icaza Guadalupe</t>
  </si>
  <si>
    <t>Remuneración Extraordinaria para García Jiménez Úrsula Susana</t>
  </si>
  <si>
    <t>Remuneración Extraordinaria para García Moreno Alejandra Lizbeth</t>
  </si>
  <si>
    <t>Remuneración Extraordinaria para García Paredes Adriana</t>
  </si>
  <si>
    <t>Remuneración Extraordinaria para García Salinas Karen</t>
  </si>
  <si>
    <t>Remuneración Extraordinaria para García Telesforo Diana Cristina</t>
  </si>
  <si>
    <t>Remuneración Extraordinaria para García Vargas Mayra Cecilia</t>
  </si>
  <si>
    <t>Remuneración Extraordinaria para Garduño Morales Ana Laura</t>
  </si>
  <si>
    <t>Remuneración Extraordinaria para Garduño Ruiz Velasco Monserrat</t>
  </si>
  <si>
    <t>Remuneración Extraordinaria para Gómez Galán Gerardo Adrián</t>
  </si>
  <si>
    <t>Remuneración Extraordinaria para González Córdova Víctor Gerardo</t>
  </si>
  <si>
    <t>Remuneración Extraordinaria para González Cruz Mario</t>
  </si>
  <si>
    <t>Remuneración Extraordinaria para González Salado David</t>
  </si>
  <si>
    <t>Remuneración Extraordinaria para González Tepozteco David</t>
  </si>
  <si>
    <t>Remuneración Extraordinaria para Gutiérrez Álvarez Luis Fernando</t>
  </si>
  <si>
    <t>Remuneración Extraordinaria para Gutiérrez Fernández Celia Carolina</t>
  </si>
  <si>
    <t>Remuneración Extraordinaria para Gutiérrez Méndez Jesús Ramón Uriel</t>
  </si>
  <si>
    <t>Remuneración Extraordinaria para Haro Quintero Luis Enrique</t>
  </si>
  <si>
    <t>Remuneración Extraordinaria para Hernández Aguilar Uriel</t>
  </si>
  <si>
    <t>Remuneración Extraordinaria para Hernández Ahjtung Gabriela</t>
  </si>
  <si>
    <t>Remuneración Extraordinaria para Hernández Cadenas Adriana Nathaly</t>
  </si>
  <si>
    <t>Remuneración Extraordinaria para Hernández Camargo Miguel Ángel</t>
  </si>
  <si>
    <t>Remuneración Extraordinaria para Hernández Canto Brenda Liliana</t>
  </si>
  <si>
    <t>Remuneración Extraordinaria para Hernández Gutiérrez Alitzel</t>
  </si>
  <si>
    <t>Remuneración Extraordinaria para Hernández Lizcano Nydia Paola</t>
  </si>
  <si>
    <t>Remuneración Extraordinaria para Hernández Monroy Elsa Daniela</t>
  </si>
  <si>
    <t>Remuneración Extraordinaria para Hernández Ordoñez Diana Laura</t>
  </si>
  <si>
    <t>Remuneración Extraordinaria para Hernández Plaza Samara</t>
  </si>
  <si>
    <t>Remuneración Extraordinaria para Hernández Trato Juan Manuel</t>
  </si>
  <si>
    <t>Remuneración Extraordinaria para Hernández Vilchis Francisco Israel</t>
  </si>
  <si>
    <t>Remuneración Extraordinaria para Herrera Patiño Anel</t>
  </si>
  <si>
    <t>Remuneración Extraordinaria para Hidalgo Galeana Erika Monserrat</t>
  </si>
  <si>
    <t>Remuneración Extraordinaria para Hilario Hernández Josué</t>
  </si>
  <si>
    <t>Remuneración Extraordinaria para Huerta Aragón Dulce Guadalupe</t>
  </si>
  <si>
    <t>Remuneración Extraordinaria para Ibarra Hernández Victoria Sarahi</t>
  </si>
  <si>
    <t>Remuneración Extraordinaria para Iglesias Beltrán Margarita</t>
  </si>
  <si>
    <t>Remuneración Extraordinaria para Jiménez Lara Ariadna Karime</t>
  </si>
  <si>
    <t>Remuneración Extraordinaria para Jiménez Martínez Christian Jesús</t>
  </si>
  <si>
    <t>Remuneración Extraordinaria para José Benítez Daniela</t>
  </si>
  <si>
    <t>Remuneración Extraordinaria para Laguna Pérez Karen</t>
  </si>
  <si>
    <t>Remuneración Extraordinaria para Landa Vázquez Diego Armando</t>
  </si>
  <si>
    <t>Remuneración Extraordinaria para Larios Migueles José Manuel</t>
  </si>
  <si>
    <t>Remuneración Extraordinaria para Larios Sánchez Herlindo</t>
  </si>
  <si>
    <t>Remuneración Extraordinaria para Laureano Hernández Francisco Javier</t>
  </si>
  <si>
    <t>Remuneración Extraordinaria para León Villicaña Javier</t>
  </si>
  <si>
    <t>Remuneración Extraordinaria para Liu  Xuehua</t>
  </si>
  <si>
    <t>Remuneración Extraordinaria para López Álvarez Anayansi Abil</t>
  </si>
  <si>
    <t>Remuneración Extraordinaria para López Ángeles Diana Andrea</t>
  </si>
  <si>
    <t>Remuneración Extraordinaria para López Lozano Gabriel</t>
  </si>
  <si>
    <t>Remuneración Extraordinaria para López Meza María Fernanda</t>
  </si>
  <si>
    <t>Remuneración Extraordinaria para López Peña Julio Emilio</t>
  </si>
  <si>
    <t>Remuneración Extraordinaria para López Tello Brenda</t>
  </si>
  <si>
    <t>Remuneración Extraordinaria para López Tlatempa Irvin Jesús</t>
  </si>
  <si>
    <t>Remuneración Extraordinaria para Luis Nieto Anaid</t>
  </si>
  <si>
    <t>Remuneración Extraordinaria para Luna Martínez Henry Jesús</t>
  </si>
  <si>
    <t>Remuneración Extraordinaria para Luvio Rosas José Ramón</t>
  </si>
  <si>
    <t>Remuneración Extraordinaria para Machado López Margot Madai</t>
  </si>
  <si>
    <t>Remuneración Extraordinaria para Maldonado Fitz Hortensia Mariel</t>
  </si>
  <si>
    <t>Remuneración Extraordinaria para Marco Parada Irene Yareni</t>
  </si>
  <si>
    <t>Remuneración Extraordinaria para Margarito Nicolás Juan Manuel</t>
  </si>
  <si>
    <t>Remuneración Extraordinaria para Martínez Alvarado Hilda</t>
  </si>
  <si>
    <t>Remuneración Extraordinaria para Martínez Molina Mario</t>
  </si>
  <si>
    <t>Remuneración Extraordinaria para Martínez Ramírez Nilda Patricia</t>
  </si>
  <si>
    <t>Remuneración Extraordinaria para Maturano Varela Gustavo Adolfo</t>
  </si>
  <si>
    <t>Remuneración Extraordinaria para Mejía Rafael Noemí Jazmín</t>
  </si>
  <si>
    <t>Remuneración Extraordinaria para Mena Arias Cipatli Del Jesús</t>
  </si>
  <si>
    <t>Remuneración Extraordinaria para Méndez Arellano Miriam Leticia</t>
  </si>
  <si>
    <t>Remuneración Extraordinaria para Méndez Gómez Guillermo</t>
  </si>
  <si>
    <t>Remuneración Extraordinaria para Méndez Hernández María Victoria</t>
  </si>
  <si>
    <t>Remuneración Extraordinaria para Mendoza Escamilla Elías</t>
  </si>
  <si>
    <t>Remuneración Extraordinaria para Mendoza Gómez Brenda Stephany</t>
  </si>
  <si>
    <t>Remuneración Extraordinaria para Mendoza Santoyo Isaura Montserrat</t>
  </si>
  <si>
    <t>Remuneración Extraordinaria para Meza Martínez José Francisco</t>
  </si>
  <si>
    <t>Remuneración Extraordinaria para Miranda Nava Zurisadai</t>
  </si>
  <si>
    <t>Remuneración Extraordinaria para Molina Rodríguez Erick</t>
  </si>
  <si>
    <t>Remuneración Extraordinaria para Montalvo De Ávila Evelyn Lizbeth</t>
  </si>
  <si>
    <t>Remuneración Extraordinaria para Morales Jasso Marcel Abiud</t>
  </si>
  <si>
    <t>Remuneración Extraordinaria para Moran Nares Lilian Yazmin</t>
  </si>
  <si>
    <t>Remuneración Extraordinaria para Moreno González Mayte</t>
  </si>
  <si>
    <t>Remuneración Extraordinaria para Moreno Pérez Aguid Joseline</t>
  </si>
  <si>
    <t>Remuneración Extraordinaria para Moreno Sánchez Ruth Elizabeth</t>
  </si>
  <si>
    <t>Remuneración Extraordinaria para Negrete Romero Luis Daniel</t>
  </si>
  <si>
    <t>Remuneración Extraordinaria para Nieto Velázquez Karina</t>
  </si>
  <si>
    <t>Remuneración Extraordinaria para Olivares Hernández Karla Ivette</t>
  </si>
  <si>
    <t>Remuneración Extraordinaria para Ontiveros Gómez Ana Karen</t>
  </si>
  <si>
    <t>Remuneración Extraordinaria para Oropeza Ortega María José</t>
  </si>
  <si>
    <t>Remuneración Extraordinaria para Orozco Rivera David</t>
  </si>
  <si>
    <t>Remuneración Extraordinaria para Ortega Estrada Adriana Ximena</t>
  </si>
  <si>
    <t>Remuneración Extraordinaria para Oviedo García Tania Gisela</t>
  </si>
  <si>
    <t>Remuneración Extraordinaria para Pablo Muñoz María De Los Ángeles</t>
  </si>
  <si>
    <t>Remuneración Extraordinaria para Palomares Gutiérrez Samanta</t>
  </si>
  <si>
    <t>Remuneración Extraordinaria para Parada Gómez Claudia Edith</t>
  </si>
  <si>
    <t>Remuneración Extraordinaria para Peña Castillo Carlos De Jesús</t>
  </si>
  <si>
    <t>Remuneración Extraordinaria para Perea Rodríguez Rosa Bertha</t>
  </si>
  <si>
    <t>Remuneración Extraordinaria para Pérez Collado Pedro Luis</t>
  </si>
  <si>
    <t>Remuneración Extraordinaria para Pérez Flores Marco Antonio</t>
  </si>
  <si>
    <t>Remuneración Extraordinaria para Pérez González Eduardo</t>
  </si>
  <si>
    <t>Remuneración Extraordinaria para Pérez Rodas Edwin Arturo</t>
  </si>
  <si>
    <t>Remuneración Extraordinaria para Pérez Tinajero Estefanía</t>
  </si>
  <si>
    <t>Remuneración Extraordinaria para Pinedo Casanova Alejandra</t>
  </si>
  <si>
    <t>Remuneración Extraordinaria para Poblano García Lesly Clementina</t>
  </si>
  <si>
    <t>Remuneración Extraordinaria para Ponce De León Pech Gerlanda</t>
  </si>
  <si>
    <t>Remuneración Extraordinaria para Popoca Plutarco Carlos Orlando</t>
  </si>
  <si>
    <t>Remuneración Extraordinaria para Quiroz Ramírez Juan Manuel Cristofer</t>
  </si>
  <si>
    <t>Remuneración Extraordinaria para Rafael Pérez Alan Erik</t>
  </si>
  <si>
    <t>Remuneración Extraordinaria para Ramírez Cepeda Alejandra</t>
  </si>
  <si>
    <t>Remuneración Extraordinaria para Ramírez Gómez Rogelio</t>
  </si>
  <si>
    <t>Remuneración Extraordinaria para Ramírez González Neftalí</t>
  </si>
  <si>
    <t>Remuneración Extraordinaria para Ramos Zermeño Irais Enid</t>
  </si>
  <si>
    <t>Remuneración Extraordinaria para Rentería Ferruzca Víctor Raziel</t>
  </si>
  <si>
    <t>Remuneración Extraordinaria para Reyes Sedano Karla</t>
  </si>
  <si>
    <t>Remuneración Extraordinaria para Rivera Medina Leticia Yutzil</t>
  </si>
  <si>
    <t>Remuneración Extraordinaria para Rodríguez  Aldo</t>
  </si>
  <si>
    <t>Remuneración Extraordinaria para Rodríguez Cabrera Edwin Xchel</t>
  </si>
  <si>
    <t>Remuneración Extraordinaria para Rodríguez Esparza Josefina</t>
  </si>
  <si>
    <t>Remuneración Extraordinaria para Rodríguez Márquez Silvia Guadalupe</t>
  </si>
  <si>
    <t>Remuneración Extraordinaria para Rodríguez Méndez Diana Laura</t>
  </si>
  <si>
    <t>Remuneración Extraordinaria para Rodríguez Roldan Judit Viridiana</t>
  </si>
  <si>
    <t>Remuneración Extraordinaria para Romero Rodríguez Brenda Valeria</t>
  </si>
  <si>
    <t>Remuneración Extraordinaria para Romero Rojo Angélica Jaquelin</t>
  </si>
  <si>
    <t>Remuneración Extraordinaria para Romero Sierra Carlos Andrés</t>
  </si>
  <si>
    <t>Remuneración Extraordinaria para Romo Dueñas Sofía</t>
  </si>
  <si>
    <t>Remuneración Extraordinaria para Rosales Romero Carlos Javier</t>
  </si>
  <si>
    <t>Remuneración Extraordinaria para Ruiz Calnacasco Francisco Fernando</t>
  </si>
  <si>
    <t>Remuneración Extraordinaria para Ruiz Gadea Patricio</t>
  </si>
  <si>
    <t>Remuneración Extraordinaria para Ruiz López Martha Carelia</t>
  </si>
  <si>
    <t>Remuneración Extraordinaria para Ruiz Pulido Brenda</t>
  </si>
  <si>
    <t>Remuneración Extraordinaria para Saavedra Gaspar Mariana</t>
  </si>
  <si>
    <t>Remuneración Extraordinaria para Salgado Callejas Denis</t>
  </si>
  <si>
    <t>Remuneración Extraordinaria para Salgado Martínez Humberto</t>
  </si>
  <si>
    <t>Remuneración Extraordinaria para Salvador Chávelas Jorge Luis</t>
  </si>
  <si>
    <t>Remuneración Extraordinaria para Sánchez Apodaca Diego</t>
  </si>
  <si>
    <t>Remuneración Extraordinaria para Sánchez Juárez Viridiana</t>
  </si>
  <si>
    <t>Remuneración Extraordinaria para Sandoval Ramírez Rodrigo</t>
  </si>
  <si>
    <t>Remuneración Extraordinaria para Santiago Reyes Miguel Ángel</t>
  </si>
  <si>
    <t>Remuneración Extraordinaria para Sarabia Fernández Ana Karen</t>
  </si>
  <si>
    <t>Remuneración Extraordinaria para Silva Pérez Rosa Del Roció</t>
  </si>
  <si>
    <t>Remuneración Extraordinaria para Simancas Juárez Cynthia Malinali</t>
  </si>
  <si>
    <t>Remuneración Extraordinaria para Solís Aranda María Teresa</t>
  </si>
  <si>
    <t>Remuneración Extraordinaria para Sosa Sánchez Juan Pablo</t>
  </si>
  <si>
    <t>Remuneración Extraordinaria para Tamayo Domínguez Norma Gabriela</t>
  </si>
  <si>
    <t>Remuneración Extraordinaria para Téllez Jaimes David</t>
  </si>
  <si>
    <t>Remuneración Extraordinaria para Téllez Martínez Eduardo</t>
  </si>
  <si>
    <t>Remuneración Extraordinaria para Torres García María Guadalupe</t>
  </si>
  <si>
    <t>Remuneración Extraordinaria para Torres Hernández Claudia</t>
  </si>
  <si>
    <t>Remuneración Extraordinaria para Tovon Martínez Carlos Alberto</t>
  </si>
  <si>
    <t>Remuneración Extraordinaria para Trejo Valles Berenice</t>
  </si>
  <si>
    <t>Remuneración Extraordinaria para Triana García Rodolfo</t>
  </si>
  <si>
    <t>Remuneración Extraordinaria para Trinidad Zamora Emanuel Arnulfo</t>
  </si>
  <si>
    <t>Remuneración Extraordinaria para Trujano Castillo Guadalupe</t>
  </si>
  <si>
    <t>Remuneración Extraordinaria para Ullrich García Carolain</t>
  </si>
  <si>
    <t>Remuneración Extraordinaria para Uribe Loyola José Miguel</t>
  </si>
  <si>
    <t>Remuneración Extraordinaria para Valderrábano Barrios Laura Guadalupe</t>
  </si>
  <si>
    <t>Remuneración Extraordinaria para Valencia López Ana Marlenne</t>
  </si>
  <si>
    <t>Remuneración Extraordinaria para Valencia Saucedo Miguel Ángel</t>
  </si>
  <si>
    <t>Remuneración Extraordinaria para Vázquez González Felipe Tonatiuh</t>
  </si>
  <si>
    <t>Remuneración Extraordinaria para Vázquez Jasso Lilia Lucero</t>
  </si>
  <si>
    <t>Remuneración Extraordinaria para Vázquez. Peralta Silvia Cristina</t>
  </si>
  <si>
    <t>Remuneración Extraordinaria para Vázquez Rodríguez José Arturo</t>
  </si>
  <si>
    <t>Remuneración Extraordinaria para Vega Trejo Jaqueline</t>
  </si>
  <si>
    <t>Remuneración Extraordinaria para Velarde Garcés Fernanda</t>
  </si>
  <si>
    <t>Remuneración Extraordinaria para Vieyra Rivera Julio Iván</t>
  </si>
  <si>
    <t>Remuneración Extraordinaria para Yáñez Roa Berenice</t>
  </si>
  <si>
    <t>Remuneración Extraordinaria para Zamora Perdomo María Isabel</t>
  </si>
  <si>
    <t>Apoyo para personas que requieren material de Osteosíntesis, Órtesis, Prótesis, Aparatos Auditivos y Ayudas Funcionales.</t>
  </si>
  <si>
    <t xml:space="preserve">TOTAL URG </t>
  </si>
  <si>
    <t>SAP   PROGRAMAS QUE OTORGAN SUBSIDIOS Y APOYOS A LA POBLACIÓN</t>
  </si>
  <si>
    <t>Unidad Responsable de Gasto: 26 C0 01 Secretaría  de Salud</t>
  </si>
  <si>
    <t xml:space="preserve">Período: Enero-Diciembre 2019 </t>
  </si>
  <si>
    <r>
      <t>DENOMINACIÓN DEL PROGRAMA</t>
    </r>
    <r>
      <rPr>
        <b/>
        <vertAlign val="superscript"/>
        <sz val="9"/>
        <color theme="0"/>
        <rFont val="Source Sans Pro Light"/>
        <family val="2"/>
      </rPr>
      <t xml:space="preserve">1/
</t>
    </r>
    <r>
      <rPr>
        <b/>
        <sz val="8"/>
        <color theme="0"/>
        <rFont val="Source Sans Pro Light"/>
        <family val="2"/>
      </rPr>
      <t>(3)</t>
    </r>
  </si>
  <si>
    <t>FECHA DE PUBLICACIÓN DE REGLAS DE OPERACIÓN
(4)</t>
  </si>
  <si>
    <t>ALCALDÍA  
(5)</t>
  </si>
  <si>
    <t>COLONIA
(5)</t>
  </si>
  <si>
    <t>PRESUPUESTO EJERCIDO
(Pesos con dos decimales)
(8)</t>
  </si>
  <si>
    <t xml:space="preserve"> TIPO
(6)</t>
  </si>
  <si>
    <t xml:space="preserve"> TOTAL
(7)</t>
  </si>
  <si>
    <t>Programa de Apoyo para Personas de Escasos Recursos que requieren Material de Osteosíntesis, Órtesis y Prótesis.</t>
  </si>
  <si>
    <t>Álvaro Obregón</t>
  </si>
  <si>
    <t>Ex hacienda de Tarango</t>
  </si>
  <si>
    <t>Programa de Atención a Personas con Discapacidad.</t>
  </si>
  <si>
    <t>iztapalapa</t>
  </si>
  <si>
    <t>Bellavista</t>
  </si>
  <si>
    <t>Becas y otras ayudas para programas de capacitación.</t>
  </si>
  <si>
    <t>persona</t>
  </si>
  <si>
    <t>TOTAL URG (9)</t>
  </si>
  <si>
    <t xml:space="preserve">1/ Se refiere a programas que cuentan con reglas de operación publicadas en la Gaceta Oficial de la Ciudad de México. </t>
  </si>
  <si>
    <t xml:space="preserve"> La variación del presupuesto ejercido respecto del aprobado se debe a que los recursos para cubrir la nómina y los pagos centralizados de la Secretaría de Salud que se provisionaron fuerón mayores a lo requerido por lo que éstos recursos no serán utilizados en el presente ejercicio.
Así mismo se programaron en el primer semestre del año recursos para Liquidaciones por indemnizaciones y por sueldos y salarios caídos, de los cuales no se recibieron vistos buenos de parte del área responsable para su trámite de pago.
</t>
  </si>
  <si>
    <t xml:space="preserve"> La variación del presupuesto devengado respecto del modificado se debe a que los recursos para cubrir la nómina y los pagos centralizados de la Secretaría de Salud que se provisionaron fuerón mayores a lo requerido por lo que éstos recursos no serán utilizados en el presente ejercicio.
Así mismo se programaron en el primer semestre del año recursos para Liquidaciones por indemnizaciones y por sueldos y salarios caídos, de los cuales no se recibieron vistos buenos de parte del área responsable para su trámite de pago.
</t>
  </si>
  <si>
    <t>La variación presentada entre el ejercido respecto de aprobado se debe a que se solicito mas recurso presupuestal para cubrir la facturación de las adquisiciones y lo consolidado de esta Secretaría de la Ciudad de México.</t>
  </si>
  <si>
    <t>La variación presentada entre el devengado respecto de modificado se debe a que no se ingresarón en tiempo y forma al cierre la facturación de las adquisiciones y lo consolidado para esta Secretaría de Salud de la Ciudad de México.</t>
  </si>
  <si>
    <t>La variación presentada entre el ejercido con respecto a lo aprobado se debe a quese solicitaron mas recursos presupuestales para cubrir la facturación de los servicios y lo consolidado de esta Secretaría de Salud de la Ciudad de México.</t>
  </si>
  <si>
    <t xml:space="preserve">La variación presentada entre el devengado con respecto al modificado se debe a que no se ingresarón en tiempo y forma al cierre la facturación de los servicios y lo consolidado de esta Secretaria de Salud de la Ciudad de México. </t>
  </si>
  <si>
    <t xml:space="preserve">La variación presentada entre el ejercido con respecto al aprobado se debe a que no se ingresaron en tiempo y forma al cierre la facturación y oficios que  otorgan ayudas sociales a personas y hogares de escasos recursos (material de osteosintesis, protesis y ortesis) y ayudas sociales a instituciones sin fines de lucro para esta Secretaría de Salud de la Ciudad de México. </t>
  </si>
  <si>
    <t xml:space="preserve">La variación presentada entre el devengado con respecto al modificado se debe a que no se ingresaron en tiempo y forma al cierre la facturación y oficios que  otorgan ayudas sociales a personas y hogares de escasos recursos (material de osteosintesis, protesis y ortesis) y ayudas sociales a instituciones sin fines de lucro para esta Secretaría de Salud de la Ciudad de México. </t>
  </si>
  <si>
    <t>La variación presentada entre el ejercido con respecto al aprobado se debe a que se solicitaron recursos presupuestales para adquirir software, otros mobiliarios y muebles de oficina y estanteria para esta Secretaría de Salud de la Ciudad de México.</t>
  </si>
  <si>
    <t>La variación presentada entre el devengado con respecto al modificado se debe a que se obtuvo económia para adquirir software, así como no se realizó la compra de otros mobiliarios y muebles de oficina y estanteria para esta Secretaría de Salud de la Ciudad de México.</t>
  </si>
  <si>
    <t>SECRETARÍA DE SALUD DE LA CIUDAD DE MÉXICO</t>
  </si>
  <si>
    <t>INFORME ANALÍTICO DE OBLIGACIONES DIFERENTES DE FINANCIAMIENTOS - LDF</t>
  </si>
  <si>
    <t>(CIFRAS A PESOS)</t>
  </si>
  <si>
    <t>DENOMINACIÓN DE LAS</t>
  </si>
  <si>
    <t>FECHA DE INICIO</t>
  </si>
  <si>
    <t>MONTO PROMEDIO</t>
  </si>
  <si>
    <t>MONTO PAGADO</t>
  </si>
  <si>
    <t>SALDO PENDIENTE POR</t>
  </si>
  <si>
    <t>OBLIGACIONES</t>
  </si>
  <si>
    <t>FECHA</t>
  </si>
  <si>
    <t>DE</t>
  </si>
  <si>
    <t>MONTO DE LA</t>
  </si>
  <si>
    <t>MENSUAL DEL</t>
  </si>
  <si>
    <t>MENSUAL DEL PAGO</t>
  </si>
  <si>
    <t>DE LA INVERSIÓN</t>
  </si>
  <si>
    <t>PAGAR, DE LA INVERSIÓN</t>
  </si>
  <si>
    <t>DIFERENTES</t>
  </si>
  <si>
    <t>DEL</t>
  </si>
  <si>
    <t>OPERACIÓN</t>
  </si>
  <si>
    <t>INVERSIÓN</t>
  </si>
  <si>
    <t>PLAZO PACTADO</t>
  </si>
  <si>
    <t>PAGO</t>
  </si>
  <si>
    <t>DE LA CONTRAPRESTACIÓN</t>
  </si>
  <si>
    <t>AL 31</t>
  </si>
  <si>
    <t>ACTUALIZADO AL 31</t>
  </si>
  <si>
    <t>CONTRATO</t>
  </si>
  <si>
    <t>VENCIMIENTO</t>
  </si>
  <si>
    <t>PACTADO</t>
  </si>
  <si>
    <t>DE LA</t>
  </si>
  <si>
    <t>CORRESPONDIENTE</t>
  </si>
  <si>
    <t>DE DICIEMBRE</t>
  </si>
  <si>
    <t>PROYECTO</t>
  </si>
  <si>
    <t>CONTRAPRESTACIÓN</t>
  </si>
  <si>
    <t>AL PAGO DE INVERSIÓN</t>
  </si>
  <si>
    <t>DE 2019</t>
  </si>
  <si>
    <t xml:space="preserve">Asociaciones Público Privadas </t>
  </si>
  <si>
    <t/>
  </si>
  <si>
    <t>Asociaciones Público Privadas 1</t>
  </si>
  <si>
    <t>Asociaciones Público Privadas 2</t>
  </si>
  <si>
    <t>Asociaciones Público Privadas 3</t>
  </si>
  <si>
    <t>Asociaciones Público Privadas XX</t>
  </si>
  <si>
    <t>Otros Instrumentos</t>
  </si>
  <si>
    <t>Otro Instrumento 1</t>
  </si>
  <si>
    <t>Otro Instrumento 2</t>
  </si>
  <si>
    <t>Otro Instrumento 3</t>
  </si>
  <si>
    <t>Otro Instrumento XX</t>
  </si>
  <si>
    <t>TOTAL DE OBLIGACIONES DIFERENTES DE FINANCIAMIENTO</t>
  </si>
  <si>
    <t>Elaboro:___________________________________________________________</t>
  </si>
  <si>
    <t>Autorizó:________________________________________________</t>
  </si>
  <si>
    <t>La información consignada en este reporte es responsabilidad de la Unidad Ejecutora de Gasto, de conformidad a los Artículos 51, 154 y 155 de la Ley de Austeridad, Transparencia en Remuneraciones, Prestaciones y Ejercicio de Recursos de la Ciudad de México, la que servirá de base para la integración de la Cuenta Pública 2019.</t>
  </si>
  <si>
    <t>FORMATO 3</t>
  </si>
  <si>
    <t>Dr. Francisco J. Garrido Latorre
Director General de Diseño de Políticas, Planeación y Coordinación Sectorial</t>
  </si>
  <si>
    <t>Los logros de las Actividades Institucionales fueron proporcionados mediante el oficio No. SSCDMX/DGDPPCS/DISSI/550/2020 de fecha 12 de marzo del año en curso, emitido por la Dirección de Información en Salud y Sistemas Institucionales.</t>
  </si>
  <si>
    <r>
      <rPr>
        <b/>
        <sz val="9"/>
        <rFont val="Source Sans Pro"/>
        <family val="2"/>
      </rPr>
      <t>Nota.</t>
    </r>
    <r>
      <rPr>
        <sz val="9"/>
        <rFont val="Source Sans Pro"/>
        <family val="2"/>
      </rPr>
      <t xml:space="preserve"> Se incluye la meta total toda vez, que no se cuenta con un sistema que permita el registro para conocer las acciones especificas realizadas con los Recursos provenientes de Aplicación Automatica.</t>
    </r>
  </si>
  <si>
    <t>Lic. Raúl Chacón Rangel</t>
  </si>
  <si>
    <t>Encargado de la Dirección de Recursos Materiales, Abastecimientos y Servicios</t>
  </si>
  <si>
    <r>
      <t xml:space="preserve">Objetivo: </t>
    </r>
    <r>
      <rPr>
        <sz val="10"/>
        <rFont val="Source Sans Pro"/>
        <family val="2"/>
      </rPr>
      <t xml:space="preserve"> Proporcionar Atención Médica Hospitalaria en las unidades médicas hospitalaria de la Secretaria de Salud  a los derechohabientes o usuarios que lo requieran.</t>
    </r>
  </si>
  <si>
    <t xml:space="preserve">Del total de acciones realizadas 308,983 acciones fuerón dirigidas a  mujeres y 376,523  a hombres.  </t>
  </si>
  <si>
    <t xml:space="preserve">Del total de acciones realizadas 200,732 acciones fuerón dirigidas a  mujeres y 113,500  a hombres.  </t>
  </si>
  <si>
    <t xml:space="preserve">Del total de acciones realizadas 63,615 acciones fuerón dirigidas a mujeres y 35,970 a hombres.  </t>
  </si>
  <si>
    <t xml:space="preserve">Del total de acciones realizadas 22,511 acciones fuerón dirigidas a  mujeres y 25,975  a hombres.  </t>
  </si>
  <si>
    <t xml:space="preserve">Del total de acciones realizadas  773 acciones fuerón dirigidas a  mujeres y 1,398 a hombres.  </t>
  </si>
  <si>
    <t>((674,173/711,650)-1)*100=5.2</t>
  </si>
  <si>
    <t>(((639,259-(9,383+1,729))/ 639,259)*100= 98.2%</t>
  </si>
  <si>
    <t>(613,115/745,522)*100=82.2%</t>
  </si>
  <si>
    <t>(866/1,001)*100)=86.5%</t>
  </si>
  <si>
    <t>((380/925)*100)=41%</t>
  </si>
  <si>
    <t>((23,293/14,190)*100=164.1%</t>
  </si>
  <si>
    <t>((18,281/17,050)*100=107.2%</t>
  </si>
  <si>
    <t>(5,588,999/6,868,342)*100=81.4%</t>
  </si>
  <si>
    <t>(Total de estudios auxiliares de diagnóstico en urgencias realizados / Total de pacientes atendidos en urgencias(hospitales)</t>
  </si>
  <si>
    <t>((5,588,999/631,661))=8.8</t>
  </si>
  <si>
    <t>(866/1,146)=0.7</t>
  </si>
  <si>
    <t>((27,677/47,108)-1)*100=-41.2%</t>
  </si>
  <si>
    <t>(205/175)*100= 117.1%</t>
  </si>
  <si>
    <t>(29,569/23,600)*100=125.3%</t>
  </si>
  <si>
    <t>(21,436/11,790)*100=181.8</t>
  </si>
  <si>
    <t>(1,857/2,400)*100=77.4%</t>
  </si>
  <si>
    <t>(18,281/17,050)*100)=107.2%</t>
  </si>
  <si>
    <t>(22,709/18,281)=1.2</t>
  </si>
  <si>
    <t>*N/A</t>
  </si>
  <si>
    <t>((612,949/671,206)-1)*100=-8.6</t>
  </si>
  <si>
    <t>Que acciones contemplan</t>
  </si>
  <si>
    <t>(386,294/513,823)*100=75.2%</t>
  </si>
  <si>
    <t>(652,110/716,331)*100=91%</t>
  </si>
  <si>
    <t>(22,508/30,014)*100=75%</t>
  </si>
  <si>
    <t>(5,998,155/6,868,342)*100=87.3%</t>
  </si>
  <si>
    <t>(30,696/42,442)*100= 72.3%</t>
  </si>
  <si>
    <t>(15,670/8,160)*100= 192%</t>
  </si>
  <si>
    <t>*N/A. No aplica ya que al momento de realizar el presente informe el INEGI aun no cuenta con números oficiales.</t>
  </si>
  <si>
    <t>Variación porcentual de atenciones vinculadas a la violencia de genero</t>
  </si>
  <si>
    <t xml:space="preserve"> Detección oportuna de enfermedades crónico degenerativas.</t>
  </si>
  <si>
    <t>(Total de estudios realizados /Total de estudios programadas en unidades médicas móviles) * 100</t>
  </si>
  <si>
    <t>Medir los egresos hospitalarios respecto a los estudios sociales realizados</t>
  </si>
  <si>
    <t xml:space="preserve">Jornadas programadas en  Unidades Médicas Móviles para química sanguínea </t>
  </si>
  <si>
    <t>Unidades médicas  móviles</t>
  </si>
  <si>
    <t>(total de jornadas realizadas  para química sanguínea en Unidades Médicas Móviles/Total de jornadas programadas Unidades Médicas Móviles para química sanguínea)* 100</t>
  </si>
  <si>
    <t>Porcentaje de Líneas Telefónicas Disponibles</t>
  </si>
  <si>
    <t>Líneas Telefónicas</t>
  </si>
  <si>
    <t>Líneas telefónicas Programadas / líneas telefónicas disponibles</t>
  </si>
  <si>
    <t>Dra. Virginia Esperanza Alcántara Rodríguez
JUD de Vigilancia Epidemiológica</t>
  </si>
  <si>
    <t>Dr. Luis Manuel Jiménez Munguía                                                                                                                                                                           Director de Servicios Médicos Legales y en Centros de Readaptación Social</t>
  </si>
  <si>
    <t>Defunciones por Cáncer de Mama</t>
  </si>
  <si>
    <t>Propósito 1</t>
  </si>
  <si>
    <t>Propósito 2</t>
  </si>
  <si>
    <t xml:space="preserve">Tratamiento de Cáncer Cérvico     Uterino </t>
  </si>
  <si>
    <t xml:space="preserve">Estudios complementarios </t>
  </si>
  <si>
    <t>Porcentaje Jornadas de Colposcopia Realizadas</t>
  </si>
  <si>
    <t xml:space="preserve">J,U.D  Instrumentación de Proyectos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</si>
</sst>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43" formatCode="_-* #,##0.00_-;\-* #,##0.00_-;_-* &quot;-&quot;??_-;_-@_-"/>
    <numFmt numFmtId="164" formatCode="_-* #,##0.00\ _P_t_s_-;\-* #,##0.00\ _P_t_s_-;_-* &quot;-&quot;??\ _P_t_s_-;_-@_-"/>
    <numFmt numFmtId="165" formatCode="_-* #,##0.0_-;\-* #,##0.0_-;_-* &quot;-&quot;??_-;_-@_-"/>
    <numFmt numFmtId="166" formatCode="_-* #,##0_-;\-* #,##0_-;_-* &quot;-&quot;??_-;_-@_-"/>
    <numFmt numFmtId="167" formatCode="#,##0.0_ ;[Red]\-#,##0.0\ "/>
    <numFmt numFmtId="168" formatCode="#,##0[$€];[Red]\-#,##0[$€]"/>
    <numFmt numFmtId="169" formatCode="\(0\)"/>
    <numFmt numFmtId="170" formatCode="#,##0.0"/>
    <numFmt numFmtId="171" formatCode="#,##0.0_);\(#,##0.0\)"/>
    <numFmt numFmtId="172" formatCode="#,##0.00_);\(#,##0.00\)"/>
    <numFmt numFmtId="173" formatCode="_(* #,##0.0_);_(* \(#,##0.0\);_(* &quot;-&quot;??_);_(@_)"/>
    <numFmt numFmtId="174" formatCode="#,##0.0_);[Black]\(#,##0.0\)"/>
    <numFmt numFmtId="175" formatCode="0.0%"/>
    <numFmt numFmtId="176" formatCode="0.0"/>
    <numFmt numFmtId="177" formatCode="0.000%"/>
    <numFmt numFmtId="178" formatCode="&quot;$&quot;#,##0.00"/>
    <numFmt numFmtId="179" formatCode="dd/mm/yyyy;@"/>
    <numFmt numFmtId="180" formatCode="#,##0_);[Black]\(#,##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entury Gothic"/>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7"/>
      <color indexed="16"/>
      <name val="Century Gothic"/>
      <family val="2"/>
    </font>
    <font>
      <sz val="10"/>
      <name val="Arial"/>
      <family val="2"/>
    </font>
    <font>
      <sz val="8"/>
      <name val="Gotham Rounded Book"/>
      <family val="3"/>
    </font>
    <font>
      <sz val="10"/>
      <name val="Gotham Rounded Book"/>
      <family val="3"/>
    </font>
    <font>
      <sz val="9"/>
      <name val="Gotham Rounded Book"/>
      <family val="3"/>
    </font>
    <font>
      <b/>
      <sz val="10"/>
      <name val="Gotham Rounded Book"/>
      <family val="3"/>
    </font>
    <font>
      <b/>
      <sz val="9"/>
      <name val="Gotham Rounded Book"/>
      <family val="3"/>
    </font>
    <font>
      <b/>
      <sz val="8"/>
      <name val="Gotham Rounded Book"/>
      <family val="3"/>
    </font>
    <font>
      <b/>
      <sz val="7"/>
      <name val="Gotham Rounded Book"/>
      <family val="3"/>
    </font>
    <font>
      <sz val="12"/>
      <name val="Lucida Sans"/>
      <family val="2"/>
    </font>
    <font>
      <sz val="10"/>
      <name val="MS Sans Serif"/>
      <family val="2"/>
    </font>
    <font>
      <sz val="11"/>
      <name val="Gotham Rounded Book"/>
      <family val="3"/>
    </font>
    <font>
      <sz val="11"/>
      <color theme="1"/>
      <name val="Calibri"/>
      <family val="2"/>
      <scheme val="minor"/>
    </font>
    <font>
      <sz val="10"/>
      <color rgb="FF000000"/>
      <name val="Times New Roman"/>
      <family val="1"/>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2"/>
      <name val="Arial"/>
      <family val="2"/>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name val="Calibri"/>
      <family val="2"/>
      <scheme val="minor"/>
    </font>
    <font>
      <sz val="10"/>
      <name val="Calibri"/>
      <family val="2"/>
      <scheme val="minor"/>
    </font>
    <font>
      <sz val="22"/>
      <name val="Source Sans Pro"/>
      <family val="2"/>
    </font>
    <font>
      <b/>
      <sz val="22"/>
      <name val="Source Sans Pro"/>
      <family val="2"/>
    </font>
    <font>
      <sz val="10"/>
      <name val="Source Sans Pro"/>
      <family val="2"/>
    </font>
    <font>
      <b/>
      <sz val="12"/>
      <name val="Source Sans Pro"/>
      <family val="2"/>
    </font>
    <font>
      <sz val="12"/>
      <name val="Source Sans Pro"/>
      <family val="2"/>
    </font>
    <font>
      <b/>
      <sz val="9"/>
      <color theme="0"/>
      <name val="Gotham Rounded Book"/>
      <family val="3"/>
    </font>
    <font>
      <b/>
      <sz val="10"/>
      <name val="Source Sans Pro"/>
      <family val="2"/>
    </font>
    <font>
      <b/>
      <sz val="10"/>
      <color theme="0"/>
      <name val="Source Sans Pro"/>
      <family val="2"/>
    </font>
    <font>
      <sz val="9"/>
      <color theme="0"/>
      <name val="Gotham Rounded Book"/>
      <family val="3"/>
    </font>
    <font>
      <sz val="10"/>
      <color theme="0"/>
      <name val="Source Sans Pro"/>
      <family val="2"/>
    </font>
    <font>
      <sz val="10"/>
      <color theme="1"/>
      <name val="Source Sans Pro"/>
      <family val="2"/>
    </font>
    <font>
      <b/>
      <vertAlign val="superscript"/>
      <sz val="9"/>
      <color theme="0"/>
      <name val="Gotham Rounded Book"/>
      <family val="3"/>
    </font>
    <font>
      <sz val="11"/>
      <color theme="1"/>
      <name val="Gotham Rounded Book"/>
      <family val="3"/>
    </font>
    <font>
      <b/>
      <sz val="10"/>
      <name val="Source Sans Pro Light"/>
      <family val="2"/>
    </font>
    <font>
      <b/>
      <sz val="9"/>
      <name val="Source Sans Pro Light"/>
      <family val="2"/>
    </font>
    <font>
      <sz val="11"/>
      <color theme="1"/>
      <name val="Source Sans Pro Light"/>
      <family val="2"/>
    </font>
    <font>
      <b/>
      <sz val="10"/>
      <color theme="0"/>
      <name val="Source Sans Pro Light"/>
      <family val="2"/>
    </font>
    <font>
      <sz val="9"/>
      <color rgb="FF000000"/>
      <name val="Source Sans Pro Light"/>
      <family val="2"/>
    </font>
    <font>
      <sz val="11"/>
      <color theme="0"/>
      <name val="Source Sans Pro Light"/>
      <family val="2"/>
    </font>
    <font>
      <b/>
      <sz val="11"/>
      <color theme="1"/>
      <name val="Source Sans Pro Light"/>
      <family val="2"/>
    </font>
    <font>
      <sz val="10"/>
      <color theme="1"/>
      <name val="Gotham Rounded Book"/>
      <family val="3"/>
    </font>
    <font>
      <sz val="10"/>
      <color theme="1"/>
      <name val="Calibri"/>
      <family val="2"/>
      <scheme val="minor"/>
    </font>
    <font>
      <sz val="9"/>
      <color theme="1"/>
      <name val="Source Sans Pro Light"/>
      <family val="2"/>
    </font>
    <font>
      <sz val="9"/>
      <color theme="1"/>
      <name val="Gotham Rounded Book"/>
      <family val="3"/>
    </font>
    <font>
      <sz val="10"/>
      <color theme="1"/>
      <name val="Source Sans Pro Light"/>
      <family val="2"/>
    </font>
    <font>
      <sz val="10.5"/>
      <name val="Gotham Rounded Book"/>
      <family val="3"/>
    </font>
    <font>
      <b/>
      <sz val="11"/>
      <color theme="0"/>
      <name val="Source Sans Pro"/>
      <family val="2"/>
    </font>
    <font>
      <sz val="10.5"/>
      <name val="Source Sans Pro"/>
      <family val="2"/>
    </font>
    <font>
      <sz val="9"/>
      <name val="Source Sans Pro"/>
      <family val="2"/>
    </font>
    <font>
      <b/>
      <sz val="9"/>
      <name val="Source Sans Pro"/>
      <family val="2"/>
    </font>
    <font>
      <sz val="9.5"/>
      <name val="Source Sans Pro"/>
      <family val="2"/>
    </font>
    <font>
      <sz val="9.5"/>
      <name val="Gotham Rounded Book"/>
      <family val="3"/>
    </font>
    <font>
      <b/>
      <sz val="9.5"/>
      <name val="Source Sans Pro"/>
      <family val="2"/>
    </font>
    <font>
      <b/>
      <u/>
      <sz val="12"/>
      <name val="Gotham Rounded Book"/>
      <family val="3"/>
    </font>
    <font>
      <b/>
      <sz val="11"/>
      <name val="Source Sans Pro"/>
      <family val="2"/>
    </font>
    <font>
      <b/>
      <sz val="10.5"/>
      <name val="Source Sans Pro"/>
      <family val="2"/>
    </font>
    <font>
      <sz val="9.5"/>
      <name val="Source Sans Pro Light"/>
      <family val="2"/>
    </font>
    <font>
      <b/>
      <sz val="9"/>
      <color theme="0"/>
      <name val="Source Sans Pro"/>
      <family val="2"/>
    </font>
    <font>
      <sz val="9"/>
      <color theme="1"/>
      <name val="Source Sans Pro"/>
      <family val="2"/>
    </font>
    <font>
      <sz val="11"/>
      <color theme="1"/>
      <name val="Source Sans Pro"/>
      <family val="2"/>
    </font>
    <font>
      <b/>
      <sz val="9"/>
      <color theme="1"/>
      <name val="Source Sans Pro"/>
      <family val="2"/>
    </font>
    <font>
      <sz val="9"/>
      <color theme="0"/>
      <name val="Source Sans Pro"/>
      <family val="2"/>
    </font>
    <font>
      <b/>
      <sz val="8"/>
      <name val="Source Sans Pro"/>
      <family val="2"/>
    </font>
    <font>
      <sz val="8"/>
      <name val="Source Sans Pro"/>
      <family val="2"/>
    </font>
    <font>
      <b/>
      <sz val="11"/>
      <color theme="0"/>
      <name val="Source Sans Pro Light"/>
      <family val="2"/>
    </font>
    <font>
      <b/>
      <sz val="9"/>
      <color theme="0"/>
      <name val="Source Sans Pro Light"/>
      <family val="2"/>
    </font>
    <font>
      <sz val="9"/>
      <name val="Source Sans Pro Light"/>
      <family val="2"/>
    </font>
    <font>
      <sz val="10"/>
      <name val="Source Sans Pro Light"/>
      <family val="2"/>
    </font>
    <font>
      <b/>
      <sz val="8"/>
      <name val="Source Sans Pro Light"/>
      <family val="2"/>
    </font>
    <font>
      <b/>
      <sz val="12"/>
      <color theme="0"/>
      <name val="Source Sans Pro Light"/>
      <family val="2"/>
    </font>
    <font>
      <sz val="10"/>
      <color theme="0"/>
      <name val="Source Sans Pro Light"/>
      <family val="2"/>
    </font>
    <font>
      <sz val="9"/>
      <color theme="0"/>
      <name val="Source Sans Pro Light"/>
      <family val="2"/>
    </font>
    <font>
      <b/>
      <sz val="8"/>
      <color theme="0"/>
      <name val="Source Sans Pro Light"/>
      <family val="2"/>
    </font>
    <font>
      <sz val="7"/>
      <name val="Source Sans Pro Light"/>
      <family val="2"/>
    </font>
    <font>
      <b/>
      <sz val="7"/>
      <name val="Source Sans Pro Light"/>
      <family val="2"/>
    </font>
    <font>
      <sz val="7"/>
      <name val="Gotham Rounded Book"/>
      <family val="3"/>
    </font>
    <font>
      <sz val="6"/>
      <name val="Gotham Rounded Book"/>
      <family val="3"/>
    </font>
    <font>
      <sz val="5"/>
      <name val="Gotham Rounded Book"/>
      <family val="3"/>
    </font>
    <font>
      <sz val="5"/>
      <name val="Source Sans Pro"/>
      <family val="2"/>
    </font>
    <font>
      <b/>
      <sz val="5"/>
      <name val="Gotham Rounded Book"/>
      <family val="3"/>
    </font>
    <font>
      <b/>
      <sz val="5"/>
      <name val="Source Sans Pro"/>
      <family val="2"/>
    </font>
    <font>
      <sz val="5"/>
      <name val="Source Sans Pro Light"/>
      <family val="2"/>
    </font>
    <font>
      <sz val="10"/>
      <name val="Arial"/>
      <family val="2"/>
    </font>
    <font>
      <sz val="10"/>
      <name val="Arial"/>
      <family val="2"/>
    </font>
    <font>
      <sz val="8"/>
      <name val="Source Sans Pro Light"/>
      <family val="2"/>
    </font>
    <font>
      <sz val="9"/>
      <name val="Arial"/>
      <family val="2"/>
    </font>
    <font>
      <sz val="9"/>
      <color rgb="FF000000"/>
      <name val="Source Sans Pro"/>
      <family val="2"/>
    </font>
    <font>
      <b/>
      <sz val="9"/>
      <color rgb="FF000000"/>
      <name val="Source Sans Pro"/>
      <family val="2"/>
    </font>
    <font>
      <b/>
      <sz val="10"/>
      <color theme="0"/>
      <name val="Gotham Rounded Book"/>
      <family val="3"/>
    </font>
    <font>
      <b/>
      <sz val="11"/>
      <color theme="1"/>
      <name val="Source Sans Pro"/>
      <family val="2"/>
    </font>
    <font>
      <sz val="8"/>
      <color theme="1"/>
      <name val="Gotham Rounded Book"/>
      <family val="3"/>
    </font>
    <font>
      <sz val="8"/>
      <color theme="1"/>
      <name val="Gotham"/>
      <family val="3"/>
    </font>
    <font>
      <b/>
      <sz val="8"/>
      <color theme="1"/>
      <name val="Gotham"/>
      <family val="3"/>
    </font>
    <font>
      <sz val="9"/>
      <color theme="1"/>
      <name val="Gotham"/>
      <family val="3"/>
    </font>
    <font>
      <b/>
      <sz val="9"/>
      <name val="Calibri"/>
      <family val="2"/>
      <scheme val="minor"/>
    </font>
    <font>
      <b/>
      <sz val="9"/>
      <color rgb="FFFF0000"/>
      <name val="Gotham Rounded Book"/>
      <family val="3"/>
    </font>
    <font>
      <b/>
      <u/>
      <sz val="10"/>
      <name val="Source Sans Pro"/>
      <family val="2"/>
    </font>
    <font>
      <sz val="11"/>
      <name val="Source Sans Pro"/>
      <family val="2"/>
    </font>
    <font>
      <sz val="10"/>
      <name val="Gotham Rounded Light"/>
      <family val="3"/>
    </font>
    <font>
      <sz val="10"/>
      <color rgb="FFFF0000"/>
      <name val="Gotham Rounded Book"/>
      <family val="3"/>
    </font>
    <font>
      <sz val="10"/>
      <name val="Arial"/>
      <family val="2"/>
    </font>
    <font>
      <b/>
      <sz val="11"/>
      <color rgb="FF808080"/>
      <name val="Source Sans Pro"/>
      <family val="2"/>
    </font>
    <font>
      <sz val="12"/>
      <name val="Century Gothic"/>
      <family val="2"/>
    </font>
    <font>
      <b/>
      <sz val="12"/>
      <name val="Century Gothic"/>
      <family val="2"/>
    </font>
    <font>
      <b/>
      <sz val="12"/>
      <name val="Source Sans Pro Light"/>
      <family val="2"/>
    </font>
    <font>
      <b/>
      <vertAlign val="superscript"/>
      <sz val="9"/>
      <color theme="0"/>
      <name val="Source Sans Pro Light"/>
      <family val="2"/>
    </font>
    <font>
      <sz val="8"/>
      <name val="Palatino Linotype"/>
      <family val="1"/>
    </font>
    <font>
      <sz val="6"/>
      <name val="Palatino Linotype"/>
      <family val="1"/>
    </font>
    <font>
      <sz val="7"/>
      <name val="Palatino Linotype"/>
      <family val="1"/>
    </font>
    <font>
      <b/>
      <sz val="4"/>
      <color theme="0"/>
      <name val="Source Sans Pro"/>
      <family val="2"/>
    </font>
    <font>
      <sz val="6"/>
      <color theme="1"/>
      <name val="Gotham Rounded Book"/>
      <family val="3"/>
    </font>
    <font>
      <b/>
      <sz val="6"/>
      <color theme="1"/>
      <name val="Gotham Rounded Book"/>
      <family val="3"/>
    </font>
    <font>
      <b/>
      <sz val="5"/>
      <color theme="1"/>
      <name val="Source Sans Pro"/>
      <family val="2"/>
    </font>
    <font>
      <sz val="5"/>
      <color theme="1"/>
      <name val="Source Sans Pro"/>
      <family val="2"/>
    </font>
    <font>
      <sz val="8"/>
      <color theme="1"/>
      <name val="Source Sans Pro"/>
      <family val="2"/>
    </font>
    <font>
      <sz val="7"/>
      <color theme="1"/>
      <name val="Source Sans Pro"/>
      <family val="2"/>
    </font>
    <font>
      <b/>
      <sz val="6"/>
      <name val="Source Sans Pro"/>
      <family val="2"/>
    </font>
    <font>
      <sz val="4"/>
      <name val="Source Sans Pro"/>
      <family val="2"/>
    </font>
    <font>
      <b/>
      <sz val="6"/>
      <color theme="1"/>
      <name val="Source Sans Pro"/>
      <family val="2"/>
    </font>
    <font>
      <sz val="8"/>
      <color theme="1"/>
      <name val="Palatino Linotype"/>
      <family val="1"/>
    </font>
    <font>
      <sz val="8"/>
      <name val="Gotham Round"/>
    </font>
    <font>
      <b/>
      <sz val="11"/>
      <name val="Gotham Rounded Book"/>
      <family val="3"/>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00AE42"/>
        <bgColor indexed="64"/>
      </patternFill>
    </fill>
    <fill>
      <patternFill patternType="solid">
        <fgColor rgb="FF00B050"/>
        <bgColor indexed="64"/>
      </patternFill>
    </fill>
    <fill>
      <patternFill patternType="solid">
        <fgColor theme="2" tint="-0.249977111117893"/>
        <bgColor indexed="64"/>
      </patternFill>
    </fill>
    <fill>
      <patternFill patternType="solid">
        <fgColor theme="6" tint="0.79998168889431442"/>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double">
        <color indexed="64"/>
      </bottom>
      <diagonal/>
    </border>
    <border>
      <left/>
      <right/>
      <top/>
      <bottom style="double">
        <color rgb="FF4D4D4D"/>
      </bottom>
      <diagonal/>
    </border>
    <border>
      <left/>
      <right/>
      <top style="double">
        <color indexed="64"/>
      </top>
      <bottom/>
      <diagonal/>
    </border>
    <border>
      <left/>
      <right/>
      <top/>
      <bottom style="hair">
        <color auto="1"/>
      </bottom>
      <diagonal/>
    </border>
  </borders>
  <cellStyleXfs count="20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6" fillId="16" borderId="1" applyNumberFormat="0" applyAlignment="0" applyProtection="0"/>
    <xf numFmtId="0" fontId="27" fillId="17" borderId="2" applyNumberFormat="0" applyAlignment="0" applyProtection="0"/>
    <xf numFmtId="0" fontId="28" fillId="0" borderId="3" applyNumberFormat="0" applyFill="0" applyAlignment="0" applyProtection="0"/>
    <xf numFmtId="0" fontId="29" fillId="0" borderId="0" applyNumberFormat="0" applyFill="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21" borderId="0" applyNumberFormat="0" applyBorder="0" applyAlignment="0" applyProtection="0"/>
    <xf numFmtId="0" fontId="30" fillId="7" borderId="1" applyNumberFormat="0" applyAlignment="0" applyProtection="0"/>
    <xf numFmtId="168" fontId="50" fillId="0" borderId="0" applyFont="0" applyFill="0" applyBorder="0" applyAlignment="0" applyProtection="0"/>
    <xf numFmtId="0" fontId="31" fillId="3" borderId="0" applyNumberFormat="0" applyBorder="0" applyAlignment="0" applyProtection="0"/>
    <xf numFmtId="43" fontId="41" fillId="0" borderId="0" applyFont="0" applyFill="0" applyBorder="0" applyAlignment="0" applyProtection="0"/>
    <xf numFmtId="43" fontId="23"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4" fontId="41" fillId="0" borderId="0" applyFont="0" applyFill="0" applyBorder="0" applyAlignment="0" applyProtection="0"/>
    <xf numFmtId="43" fontId="21" fillId="0" borderId="0" applyFont="0" applyFill="0" applyBorder="0" applyAlignment="0" applyProtection="0"/>
    <xf numFmtId="167" fontId="41" fillId="0" borderId="0" applyFont="0" applyFill="0" applyBorder="0" applyAlignment="0" applyProtection="0"/>
    <xf numFmtId="44" fontId="49" fillId="0" borderId="0" applyFont="0" applyFill="0" applyBorder="0" applyAlignment="0" applyProtection="0"/>
    <xf numFmtId="0" fontId="32" fillId="22" borderId="0" applyNumberFormat="0" applyBorder="0" applyAlignment="0" applyProtection="0"/>
    <xf numFmtId="0" fontId="41"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41" fillId="0" borderId="0"/>
    <xf numFmtId="0" fontId="41" fillId="0" borderId="0"/>
    <xf numFmtId="0" fontId="52" fillId="0" borderId="0"/>
    <xf numFmtId="0" fontId="52" fillId="0" borderId="0"/>
    <xf numFmtId="0" fontId="52" fillId="0" borderId="0"/>
    <xf numFmtId="0" fontId="52" fillId="0" borderId="0"/>
    <xf numFmtId="0" fontId="52" fillId="0" borderId="0"/>
    <xf numFmtId="0" fontId="41" fillId="0" borderId="0"/>
    <xf numFmtId="0" fontId="52" fillId="0" borderId="0"/>
    <xf numFmtId="0" fontId="52" fillId="0" borderId="0"/>
    <xf numFmtId="0" fontId="52" fillId="0" borderId="0"/>
    <xf numFmtId="0" fontId="41" fillId="0" borderId="0"/>
    <xf numFmtId="0" fontId="41" fillId="0" borderId="0"/>
    <xf numFmtId="0" fontId="52" fillId="0" borderId="0"/>
    <xf numFmtId="0" fontId="41" fillId="0" borderId="0"/>
    <xf numFmtId="0" fontId="41" fillId="0" borderId="0"/>
    <xf numFmtId="0" fontId="52" fillId="0" borderId="0"/>
    <xf numFmtId="0" fontId="49" fillId="0" borderId="0"/>
    <xf numFmtId="0" fontId="41" fillId="0" borderId="0"/>
    <xf numFmtId="0" fontId="53" fillId="0" borderId="0"/>
    <xf numFmtId="0" fontId="21"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33" fillId="16" borderId="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8" fillId="0" borderId="7" applyNumberFormat="0" applyFill="0" applyAlignment="0" applyProtection="0"/>
    <xf numFmtId="0" fontId="29" fillId="0" borderId="8" applyNumberFormat="0" applyFill="0" applyAlignment="0" applyProtection="0"/>
    <xf numFmtId="0" fontId="39" fillId="0" borderId="9" applyNumberFormat="0" applyFill="0" applyAlignment="0" applyProtection="0"/>
    <xf numFmtId="0" fontId="20" fillId="0" borderId="0"/>
    <xf numFmtId="0" fontId="21" fillId="0" borderId="0"/>
    <xf numFmtId="0" fontId="19" fillId="0" borderId="0"/>
    <xf numFmtId="43" fontId="19" fillId="0" borderId="0" applyFont="0" applyFill="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5" fillId="43" borderId="0" applyNumberFormat="0" applyBorder="0" applyAlignment="0" applyProtection="0"/>
    <xf numFmtId="0" fontId="56" fillId="44" borderId="43" applyNumberFormat="0" applyAlignment="0" applyProtection="0"/>
    <xf numFmtId="0" fontId="57" fillId="45" borderId="44" applyNumberFormat="0" applyAlignment="0" applyProtection="0"/>
    <xf numFmtId="0" fontId="58" fillId="0" borderId="45" applyNumberFormat="0" applyFill="0" applyAlignment="0" applyProtection="0"/>
    <xf numFmtId="0" fontId="59" fillId="0" borderId="0" applyNumberFormat="0" applyFill="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60" fillId="52" borderId="43" applyNumberFormat="0" applyAlignment="0" applyProtection="0"/>
    <xf numFmtId="0" fontId="23" fillId="0" borderId="0"/>
    <xf numFmtId="0" fontId="61" fillId="53" borderId="0" applyNumberFormat="0" applyBorder="0" applyAlignment="0" applyProtection="0"/>
    <xf numFmtId="43" fontId="21" fillId="0" borderId="0" applyFont="0" applyFill="0" applyBorder="0" applyAlignment="0" applyProtection="0"/>
    <xf numFmtId="0" fontId="62" fillId="54" borderId="0" applyNumberFormat="0" applyBorder="0" applyAlignment="0" applyProtection="0"/>
    <xf numFmtId="0" fontId="21" fillId="0" borderId="0"/>
    <xf numFmtId="0" fontId="21" fillId="0" borderId="0"/>
    <xf numFmtId="0" fontId="23" fillId="0" borderId="0"/>
    <xf numFmtId="0" fontId="63" fillId="0" borderId="0"/>
    <xf numFmtId="0" fontId="19" fillId="55" borderId="46" applyNumberFormat="0" applyFont="0" applyAlignment="0" applyProtection="0"/>
    <xf numFmtId="0" fontId="23" fillId="23" borderId="46" applyNumberFormat="0" applyFont="0" applyAlignment="0" applyProtection="0"/>
    <xf numFmtId="0" fontId="64" fillId="44" borderId="47"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48" applyNumberFormat="0" applyFill="0" applyAlignment="0" applyProtection="0"/>
    <xf numFmtId="0" fontId="68" fillId="0" borderId="49" applyNumberFormat="0" applyFill="0" applyAlignment="0" applyProtection="0"/>
    <xf numFmtId="0" fontId="59" fillId="0" borderId="50" applyNumberFormat="0" applyFill="0" applyAlignment="0" applyProtection="0"/>
    <xf numFmtId="0" fontId="69" fillId="0" borderId="0" applyNumberFormat="0" applyFill="0" applyBorder="0" applyAlignment="0" applyProtection="0"/>
    <xf numFmtId="0" fontId="70" fillId="0" borderId="51" applyNumberFormat="0" applyFill="0" applyAlignment="0" applyProtection="0"/>
    <xf numFmtId="0" fontId="18" fillId="0" borderId="0"/>
    <xf numFmtId="43" fontId="18" fillId="0" borderId="0" applyFont="0" applyFill="0" applyBorder="0" applyAlignment="0" applyProtection="0"/>
    <xf numFmtId="0" fontId="21" fillId="0" borderId="0"/>
    <xf numFmtId="0" fontId="17" fillId="0" borderId="0"/>
    <xf numFmtId="43" fontId="17" fillId="0" borderId="0" applyFont="0" applyFill="0" applyBorder="0" applyAlignment="0" applyProtection="0"/>
    <xf numFmtId="0" fontId="16" fillId="0" borderId="0"/>
    <xf numFmtId="0" fontId="21"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21" fillId="0" borderId="0"/>
    <xf numFmtId="0" fontId="21" fillId="0" borderId="0"/>
    <xf numFmtId="0" fontId="21"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21"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7" fillId="0" borderId="0"/>
    <xf numFmtId="0" fontId="50" fillId="0" borderId="0"/>
    <xf numFmtId="43" fontId="6" fillId="0" borderId="0" applyFont="0" applyFill="0" applyBorder="0" applyAlignment="0" applyProtection="0"/>
    <xf numFmtId="0" fontId="6" fillId="0" borderId="0"/>
    <xf numFmtId="0" fontId="21" fillId="0" borderId="0"/>
    <xf numFmtId="9" fontId="135" fillId="0" borderId="0" applyFont="0" applyFill="0" applyBorder="0" applyAlignment="0" applyProtection="0"/>
    <xf numFmtId="43" fontId="136" fillId="0" borderId="0" applyFont="0" applyFill="0" applyBorder="0" applyAlignment="0" applyProtection="0"/>
    <xf numFmtId="0" fontId="21" fillId="0" borderId="0"/>
    <xf numFmtId="0" fontId="5" fillId="0" borderId="0"/>
    <xf numFmtId="0" fontId="5" fillId="0" borderId="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9" fontId="21" fillId="0" borderId="0" applyFont="0" applyFill="0" applyBorder="0" applyAlignment="0" applyProtection="0"/>
    <xf numFmtId="9" fontId="2" fillId="0" borderId="0" applyFont="0" applyFill="0" applyBorder="0" applyAlignment="0" applyProtection="0"/>
    <xf numFmtId="0" fontId="153" fillId="0" borderId="0"/>
    <xf numFmtId="9" fontId="1" fillId="0" borderId="0" applyFont="0" applyFill="0" applyBorder="0" applyAlignment="0" applyProtection="0"/>
    <xf numFmtId="0" fontId="1" fillId="0" borderId="0"/>
    <xf numFmtId="0" fontId="1" fillId="0" borderId="0"/>
  </cellStyleXfs>
  <cellXfs count="1583">
    <xf numFmtId="0" fontId="0" fillId="0" borderId="0" xfId="0"/>
    <xf numFmtId="0" fontId="43" fillId="0" borderId="0" xfId="84" applyFont="1"/>
    <xf numFmtId="0" fontId="46" fillId="0" borderId="0" xfId="84" applyFont="1"/>
    <xf numFmtId="0" fontId="48" fillId="0" borderId="0" xfId="84" applyFont="1" applyAlignment="1">
      <alignment horizontal="justify"/>
    </xf>
    <xf numFmtId="0" fontId="47" fillId="0" borderId="0" xfId="84" applyFont="1" applyFill="1" applyBorder="1" applyAlignment="1">
      <alignment horizontal="center" vertical="center" wrapText="1"/>
    </xf>
    <xf numFmtId="0" fontId="44" fillId="0" borderId="0" xfId="84" quotePrefix="1" applyFont="1" applyBorder="1" applyAlignment="1">
      <alignment vertical="center"/>
    </xf>
    <xf numFmtId="0" fontId="44" fillId="0" borderId="0" xfId="84" quotePrefix="1" applyFont="1" applyBorder="1" applyAlignment="1">
      <alignment horizontal="justify" vertical="center"/>
    </xf>
    <xf numFmtId="0" fontId="44" fillId="0" borderId="0" xfId="84" applyFont="1"/>
    <xf numFmtId="0" fontId="51" fillId="0" borderId="0" xfId="84" applyFont="1"/>
    <xf numFmtId="0" fontId="43" fillId="0" borderId="0" xfId="128" applyFont="1"/>
    <xf numFmtId="0" fontId="45" fillId="0" borderId="0" xfId="128" applyFont="1" applyAlignment="1"/>
    <xf numFmtId="0" fontId="45" fillId="0" borderId="0" xfId="128" applyFont="1" applyAlignment="1">
      <alignment horizontal="center"/>
    </xf>
    <xf numFmtId="0" fontId="45" fillId="0" borderId="0" xfId="128" applyFont="1"/>
    <xf numFmtId="0" fontId="45" fillId="0" borderId="0" xfId="128" applyFont="1" applyBorder="1" applyAlignment="1">
      <alignment horizontal="center"/>
    </xf>
    <xf numFmtId="0" fontId="43" fillId="0" borderId="0" xfId="164" applyFont="1"/>
    <xf numFmtId="0" fontId="46" fillId="0" borderId="0" xfId="164" applyFont="1" applyAlignment="1">
      <alignment horizontal="center" vertical="center" wrapText="1"/>
    </xf>
    <xf numFmtId="0" fontId="43" fillId="0" borderId="16" xfId="164" applyFont="1" applyBorder="1"/>
    <xf numFmtId="0" fontId="47" fillId="0" borderId="16" xfId="164" applyFont="1" applyBorder="1" applyAlignment="1">
      <alignment horizontal="justify" vertical="center" wrapText="1"/>
    </xf>
    <xf numFmtId="0" fontId="42" fillId="0" borderId="16" xfId="164" applyFont="1" applyBorder="1" applyAlignment="1">
      <alignment horizontal="justify" vertical="center"/>
    </xf>
    <xf numFmtId="0" fontId="45" fillId="0" borderId="0" xfId="164" applyFont="1"/>
    <xf numFmtId="0" fontId="71" fillId="0" borderId="0" xfId="164" applyFont="1" applyAlignment="1">
      <alignment wrapText="1"/>
    </xf>
    <xf numFmtId="0" fontId="71" fillId="0" borderId="0" xfId="164" applyFont="1"/>
    <xf numFmtId="0" fontId="72" fillId="0" borderId="0" xfId="164" applyFont="1"/>
    <xf numFmtId="0" fontId="72" fillId="0" borderId="0" xfId="164" applyFont="1" applyAlignment="1">
      <alignment wrapText="1"/>
    </xf>
    <xf numFmtId="0" fontId="43" fillId="0" borderId="0" xfId="164" applyFont="1" applyAlignment="1">
      <alignment wrapText="1"/>
    </xf>
    <xf numFmtId="0" fontId="74" fillId="0" borderId="0" xfId="0" applyFont="1" applyAlignment="1">
      <alignment vertical="center"/>
    </xf>
    <xf numFmtId="0" fontId="75" fillId="0" borderId="0" xfId="0" applyFont="1"/>
    <xf numFmtId="0" fontId="76" fillId="0" borderId="0" xfId="0" applyFont="1" applyAlignment="1">
      <alignment vertical="center"/>
    </xf>
    <xf numFmtId="0" fontId="77" fillId="0" borderId="21" xfId="0" applyFont="1" applyBorder="1"/>
    <xf numFmtId="0" fontId="76" fillId="0" borderId="0" xfId="0" applyFont="1" applyAlignment="1">
      <alignment horizontal="left" vertical="center"/>
    </xf>
    <xf numFmtId="0" fontId="77" fillId="0" borderId="0" xfId="0" applyFont="1" applyBorder="1"/>
    <xf numFmtId="0" fontId="77" fillId="0" borderId="0" xfId="0" applyFont="1"/>
    <xf numFmtId="0" fontId="76" fillId="0" borderId="0" xfId="0" applyFont="1" applyBorder="1" applyAlignment="1">
      <alignment vertical="center"/>
    </xf>
    <xf numFmtId="0" fontId="75" fillId="0" borderId="0" xfId="0" applyFont="1" applyAlignment="1">
      <alignment horizontal="left"/>
    </xf>
    <xf numFmtId="0" fontId="79" fillId="0" borderId="0" xfId="0" applyFont="1" applyAlignment="1">
      <alignment horizontal="right"/>
    </xf>
    <xf numFmtId="0" fontId="79" fillId="0" borderId="21" xfId="0" applyFont="1" applyBorder="1"/>
    <xf numFmtId="0" fontId="79" fillId="0" borderId="0" xfId="0" applyFont="1"/>
    <xf numFmtId="0" fontId="79" fillId="0" borderId="10" xfId="0" applyFont="1" applyBorder="1" applyAlignment="1">
      <alignment horizontal="center"/>
    </xf>
    <xf numFmtId="0" fontId="79" fillId="0" borderId="0" xfId="0" applyFont="1" applyAlignment="1"/>
    <xf numFmtId="0" fontId="79" fillId="0" borderId="0" xfId="0" applyFont="1" applyBorder="1"/>
    <xf numFmtId="0" fontId="79" fillId="0" borderId="0" xfId="0" applyFont="1" applyBorder="1" applyAlignment="1"/>
    <xf numFmtId="0" fontId="75" fillId="0" borderId="11" xfId="0" applyFont="1" applyBorder="1"/>
    <xf numFmtId="166" fontId="75" fillId="0" borderId="11" xfId="40" applyNumberFormat="1" applyFont="1" applyBorder="1"/>
    <xf numFmtId="43" fontId="75" fillId="0" borderId="11" xfId="40" applyFont="1" applyBorder="1"/>
    <xf numFmtId="0" fontId="75" fillId="0" borderId="0" xfId="59" applyFont="1"/>
    <xf numFmtId="0" fontId="79" fillId="0" borderId="0" xfId="59" applyFont="1"/>
    <xf numFmtId="166" fontId="75" fillId="0" borderId="10" xfId="33" applyNumberFormat="1" applyFont="1" applyBorder="1"/>
    <xf numFmtId="43" fontId="75" fillId="0" borderId="10" xfId="33" applyFont="1" applyBorder="1"/>
    <xf numFmtId="0" fontId="75" fillId="0" borderId="10" xfId="59" applyFont="1" applyBorder="1"/>
    <xf numFmtId="165" fontId="75" fillId="0" borderId="10" xfId="33" applyNumberFormat="1" applyFont="1" applyBorder="1"/>
    <xf numFmtId="0" fontId="75" fillId="0" borderId="10" xfId="59" applyFont="1" applyBorder="1" applyAlignment="1">
      <alignment wrapText="1"/>
    </xf>
    <xf numFmtId="0" fontId="75" fillId="0" borderId="11" xfId="59" applyFont="1" applyBorder="1"/>
    <xf numFmtId="166" fontId="75" fillId="0" borderId="11" xfId="33" applyNumberFormat="1" applyFont="1" applyBorder="1"/>
    <xf numFmtId="43" fontId="75" fillId="0" borderId="11" xfId="33" applyFont="1" applyBorder="1"/>
    <xf numFmtId="165" fontId="75" fillId="0" borderId="11" xfId="33" applyNumberFormat="1" applyFont="1" applyBorder="1"/>
    <xf numFmtId="0" fontId="75" fillId="0" borderId="0" xfId="144" applyFont="1"/>
    <xf numFmtId="0" fontId="79" fillId="0" borderId="0" xfId="144" applyFont="1"/>
    <xf numFmtId="0" fontId="79" fillId="0" borderId="0" xfId="144" applyFont="1" applyBorder="1" applyAlignment="1">
      <alignment horizontal="center"/>
    </xf>
    <xf numFmtId="0" fontId="75" fillId="0" borderId="0" xfId="144" applyFont="1" applyBorder="1"/>
    <xf numFmtId="0" fontId="79" fillId="0" borderId="0" xfId="59" applyFont="1" applyAlignment="1">
      <alignment vertical="top"/>
    </xf>
    <xf numFmtId="0" fontId="83" fillId="24" borderId="0" xfId="147" applyFont="1" applyFill="1" applyBorder="1"/>
    <xf numFmtId="0" fontId="79" fillId="0" borderId="0" xfId="52" applyFont="1"/>
    <xf numFmtId="0" fontId="78" fillId="56" borderId="16" xfId="164" applyFont="1" applyFill="1" applyBorder="1" applyAlignment="1">
      <alignment horizontal="center" vertical="center" wrapText="1"/>
    </xf>
    <xf numFmtId="0" fontId="87" fillId="0" borderId="0" xfId="84" applyFont="1"/>
    <xf numFmtId="0" fontId="86" fillId="0" borderId="0" xfId="144" applyFont="1" applyAlignment="1">
      <alignment vertical="top"/>
    </xf>
    <xf numFmtId="0" fontId="86" fillId="0" borderId="0" xfId="84" applyFont="1" applyBorder="1" applyAlignment="1">
      <alignment vertical="top"/>
    </xf>
    <xf numFmtId="0" fontId="98" fillId="0" borderId="0" xfId="84" applyFont="1" applyBorder="1" applyAlignment="1">
      <alignment horizontal="justify" vertical="center" wrapText="1"/>
    </xf>
    <xf numFmtId="0" fontId="98" fillId="0" borderId="0" xfId="84" applyFont="1"/>
    <xf numFmtId="0" fontId="76" fillId="0" borderId="23" xfId="84" applyFont="1" applyFill="1" applyBorder="1" applyAlignment="1">
      <alignment horizontal="centerContinuous"/>
    </xf>
    <xf numFmtId="0" fontId="76" fillId="0" borderId="23" xfId="84" applyFont="1" applyFill="1" applyBorder="1" applyAlignment="1">
      <alignment horizontal="center"/>
    </xf>
    <xf numFmtId="0" fontId="98" fillId="0" borderId="0" xfId="84" applyFont="1" applyFill="1"/>
    <xf numFmtId="0" fontId="80" fillId="56" borderId="19" xfId="84" applyFont="1" applyFill="1" applyBorder="1" applyAlignment="1">
      <alignment wrapText="1"/>
    </xf>
    <xf numFmtId="0" fontId="44" fillId="0" borderId="0" xfId="84" applyFont="1" applyBorder="1"/>
    <xf numFmtId="0" fontId="80" fillId="56" borderId="0" xfId="84" applyFont="1" applyFill="1" applyBorder="1" applyAlignment="1">
      <alignment wrapText="1"/>
    </xf>
    <xf numFmtId="0" fontId="82" fillId="56" borderId="0" xfId="84" applyFont="1" applyFill="1" applyBorder="1" applyAlignment="1">
      <alignment vertical="center" wrapText="1"/>
    </xf>
    <xf numFmtId="0" fontId="80" fillId="56" borderId="0" xfId="84" applyFont="1" applyFill="1" applyBorder="1" applyAlignment="1">
      <alignment vertical="center" wrapText="1"/>
    </xf>
    <xf numFmtId="0" fontId="80" fillId="56" borderId="21" xfId="84" applyFont="1" applyFill="1" applyBorder="1" applyAlignment="1">
      <alignment wrapText="1"/>
    </xf>
    <xf numFmtId="0" fontId="80" fillId="56" borderId="21" xfId="84" applyFont="1" applyFill="1" applyBorder="1" applyAlignment="1">
      <alignment vertical="center" wrapText="1"/>
    </xf>
    <xf numFmtId="0" fontId="80" fillId="56" borderId="21" xfId="84" applyNumberFormat="1" applyFont="1" applyFill="1" applyBorder="1" applyAlignment="1">
      <alignment wrapText="1"/>
    </xf>
    <xf numFmtId="0" fontId="82" fillId="56" borderId="21" xfId="84" applyFont="1" applyFill="1" applyBorder="1" applyAlignment="1">
      <alignment vertical="center" wrapText="1"/>
    </xf>
    <xf numFmtId="0" fontId="100" fillId="0" borderId="0" xfId="84" applyFont="1" applyBorder="1"/>
    <xf numFmtId="0" fontId="101" fillId="0" borderId="0" xfId="84" applyFont="1" applyBorder="1"/>
    <xf numFmtId="170" fontId="102" fillId="0" borderId="0" xfId="172" quotePrefix="1" applyNumberFormat="1" applyFont="1" applyBorder="1" applyAlignment="1">
      <alignment horizontal="center" vertical="center"/>
    </xf>
    <xf numFmtId="170" fontId="102" fillId="0" borderId="0" xfId="172" applyNumberFormat="1" applyFont="1" applyBorder="1" applyAlignment="1">
      <alignment vertical="center"/>
    </xf>
    <xf numFmtId="170" fontId="102" fillId="0" borderId="0" xfId="84" applyNumberFormat="1" applyFont="1" applyBorder="1" applyAlignment="1">
      <alignment vertical="center"/>
    </xf>
    <xf numFmtId="170" fontId="101" fillId="0" borderId="0" xfId="172" applyNumberFormat="1" applyFont="1" applyBorder="1"/>
    <xf numFmtId="170" fontId="101" fillId="0" borderId="0" xfId="84" applyNumberFormat="1" applyFont="1" applyBorder="1"/>
    <xf numFmtId="0" fontId="103" fillId="0" borderId="0" xfId="84" applyFont="1" applyBorder="1"/>
    <xf numFmtId="0" fontId="102" fillId="0" borderId="0" xfId="84" applyFont="1" applyBorder="1" applyAlignment="1">
      <alignment horizontal="left"/>
    </xf>
    <xf numFmtId="0" fontId="102" fillId="0" borderId="0" xfId="84" applyFont="1" applyBorder="1" applyAlignment="1">
      <alignment horizontal="right" indent="2"/>
    </xf>
    <xf numFmtId="0" fontId="104" fillId="0" borderId="0" xfId="84" applyFont="1"/>
    <xf numFmtId="0" fontId="102" fillId="0" borderId="0" xfId="84" applyFont="1" applyAlignment="1">
      <alignment horizontal="left" vertical="center" wrapText="1"/>
    </xf>
    <xf numFmtId="164" fontId="101" fillId="0" borderId="0" xfId="173" applyFont="1" applyBorder="1" applyAlignment="1">
      <alignment horizontal="right" vertical="center"/>
    </xf>
    <xf numFmtId="164" fontId="101" fillId="0" borderId="0" xfId="173" applyFont="1" applyBorder="1" applyAlignment="1">
      <alignment vertical="center"/>
    </xf>
    <xf numFmtId="0" fontId="102" fillId="0" borderId="0" xfId="84" applyFont="1" applyAlignment="1">
      <alignment horizontal="center" vertical="center" wrapText="1"/>
    </xf>
    <xf numFmtId="0" fontId="105" fillId="0" borderId="0" xfId="84" applyFont="1" applyAlignment="1">
      <alignment horizontal="center" vertical="center" wrapText="1"/>
    </xf>
    <xf numFmtId="0" fontId="105" fillId="0" borderId="0" xfId="84" applyFont="1" applyBorder="1" applyAlignment="1">
      <alignment horizontal="right" indent="2"/>
    </xf>
    <xf numFmtId="171" fontId="105" fillId="0" borderId="0" xfId="172" applyNumberFormat="1" applyFont="1" applyBorder="1" applyAlignment="1">
      <alignment horizontal="right"/>
    </xf>
    <xf numFmtId="171" fontId="105" fillId="0" borderId="0" xfId="172" applyNumberFormat="1" applyFont="1" applyBorder="1"/>
    <xf numFmtId="171" fontId="105" fillId="0" borderId="0" xfId="172" applyNumberFormat="1" applyFont="1" applyBorder="1" applyAlignment="1">
      <alignment horizontal="right" indent="1"/>
    </xf>
    <xf numFmtId="171" fontId="105" fillId="0" borderId="0" xfId="84" applyNumberFormat="1" applyFont="1" applyBorder="1"/>
    <xf numFmtId="0" fontId="103" fillId="0" borderId="52" xfId="84" applyFont="1" applyBorder="1" applyAlignment="1">
      <alignment vertical="top"/>
    </xf>
    <xf numFmtId="0" fontId="104" fillId="0" borderId="0" xfId="84" applyFont="1" applyBorder="1"/>
    <xf numFmtId="0" fontId="103" fillId="0" borderId="0" xfId="84" applyFont="1" applyBorder="1" applyAlignment="1">
      <alignment vertical="top"/>
    </xf>
    <xf numFmtId="0" fontId="105" fillId="0" borderId="0" xfId="84" applyFont="1" applyBorder="1" applyAlignment="1">
      <alignment vertical="top"/>
    </xf>
    <xf numFmtId="0" fontId="104" fillId="0" borderId="0" xfId="84" applyFont="1" applyBorder="1" applyAlignment="1">
      <alignment wrapText="1"/>
    </xf>
    <xf numFmtId="0" fontId="104" fillId="0" borderId="0" xfId="84" applyFont="1" applyBorder="1" applyAlignment="1">
      <alignment vertical="top"/>
    </xf>
    <xf numFmtId="0" fontId="104" fillId="0" borderId="0" xfId="84" applyFont="1" applyAlignment="1">
      <alignment wrapText="1"/>
    </xf>
    <xf numFmtId="0" fontId="104" fillId="0" borderId="0" xfId="84" applyFont="1" applyBorder="1" applyProtection="1">
      <protection locked="0"/>
    </xf>
    <xf numFmtId="0" fontId="104" fillId="0" borderId="0" xfId="84" applyFont="1" applyProtection="1">
      <protection locked="0"/>
    </xf>
    <xf numFmtId="0" fontId="104" fillId="0" borderId="0" xfId="84" applyFont="1" applyBorder="1" applyAlignment="1" applyProtection="1">
      <alignment horizontal="left" vertical="top"/>
      <protection locked="0"/>
    </xf>
    <xf numFmtId="0" fontId="98" fillId="0" borderId="0" xfId="84" applyFont="1" applyProtection="1">
      <protection locked="0"/>
    </xf>
    <xf numFmtId="170" fontId="106" fillId="0" borderId="0" xfId="172" applyNumberFormat="1" applyFont="1" applyBorder="1" applyAlignment="1" applyProtection="1">
      <alignment horizontal="right"/>
      <protection locked="0"/>
    </xf>
    <xf numFmtId="170" fontId="106" fillId="0" borderId="0" xfId="172" applyNumberFormat="1" applyFont="1" applyBorder="1" applyAlignment="1">
      <alignment horizontal="right"/>
    </xf>
    <xf numFmtId="0" fontId="98" fillId="0" borderId="0" xfId="84" applyFont="1" applyAlignment="1">
      <alignment vertical="center"/>
    </xf>
    <xf numFmtId="0" fontId="107" fillId="0" borderId="23" xfId="84" applyFont="1" applyFill="1" applyBorder="1" applyAlignment="1">
      <alignment horizontal="centerContinuous" vertical="center"/>
    </xf>
    <xf numFmtId="0" fontId="107" fillId="0" borderId="23" xfId="84" applyFont="1" applyFill="1" applyBorder="1" applyAlignment="1">
      <alignment horizontal="center" vertical="center"/>
    </xf>
    <xf numFmtId="0" fontId="98" fillId="0" borderId="0" xfId="84" applyFont="1" applyFill="1" applyAlignment="1">
      <alignment vertical="center"/>
    </xf>
    <xf numFmtId="0" fontId="44" fillId="0" borderId="0" xfId="84" applyFont="1" applyBorder="1" applyAlignment="1">
      <alignment vertical="center"/>
    </xf>
    <xf numFmtId="0" fontId="80" fillId="56" borderId="21" xfId="84" applyNumberFormat="1" applyFont="1" applyFill="1" applyBorder="1" applyAlignment="1">
      <alignment vertical="center" wrapText="1"/>
    </xf>
    <xf numFmtId="0" fontId="100" fillId="0" borderId="0" xfId="84" applyFont="1" applyBorder="1" applyAlignment="1">
      <alignment vertical="center"/>
    </xf>
    <xf numFmtId="170" fontId="100" fillId="0" borderId="0" xfId="172" applyNumberFormat="1" applyFont="1" applyBorder="1" applyAlignment="1">
      <alignment vertical="center"/>
    </xf>
    <xf numFmtId="170" fontId="100" fillId="0" borderId="0" xfId="84" applyNumberFormat="1" applyFont="1" applyBorder="1" applyAlignment="1">
      <alignment vertical="center"/>
    </xf>
    <xf numFmtId="170" fontId="108" fillId="0" borderId="0" xfId="172" quotePrefix="1" applyNumberFormat="1" applyFont="1" applyBorder="1" applyAlignment="1">
      <alignment horizontal="center" vertical="center"/>
    </xf>
    <xf numFmtId="170" fontId="108" fillId="0" borderId="0" xfId="172" applyNumberFormat="1" applyFont="1" applyBorder="1" applyAlignment="1">
      <alignment vertical="center"/>
    </xf>
    <xf numFmtId="170" fontId="108" fillId="0" borderId="0" xfId="84" applyNumberFormat="1" applyFont="1" applyBorder="1" applyAlignment="1">
      <alignment vertical="center"/>
    </xf>
    <xf numFmtId="164" fontId="103" fillId="0" borderId="0" xfId="173" applyFont="1" applyBorder="1" applyAlignment="1">
      <alignment vertical="center"/>
    </xf>
    <xf numFmtId="164" fontId="79" fillId="0" borderId="0" xfId="173" applyFont="1" applyBorder="1" applyAlignment="1">
      <alignment horizontal="left" vertical="center"/>
    </xf>
    <xf numFmtId="164" fontId="79" fillId="0" borderId="0" xfId="173" applyFont="1" applyBorder="1" applyAlignment="1">
      <alignment horizontal="right" vertical="center"/>
    </xf>
    <xf numFmtId="164" fontId="102" fillId="0" borderId="0" xfId="173" applyFont="1" applyBorder="1" applyAlignment="1">
      <alignment horizontal="right" vertical="center"/>
    </xf>
    <xf numFmtId="164" fontId="102" fillId="0" borderId="0" xfId="173" applyFont="1" applyBorder="1" applyAlignment="1">
      <alignment vertical="center"/>
    </xf>
    <xf numFmtId="172" fontId="104" fillId="0" borderId="0" xfId="84" applyNumberFormat="1" applyFont="1" applyAlignment="1">
      <alignment vertical="center"/>
    </xf>
    <xf numFmtId="0" fontId="104" fillId="0" borderId="0" xfId="84" applyFont="1" applyAlignment="1">
      <alignment vertical="center"/>
    </xf>
    <xf numFmtId="173" fontId="104" fillId="0" borderId="0" xfId="174" applyNumberFormat="1" applyFont="1" applyAlignment="1">
      <alignment vertical="center"/>
    </xf>
    <xf numFmtId="164" fontId="101" fillId="0" borderId="0" xfId="173" applyFont="1" applyBorder="1" applyAlignment="1">
      <alignment horizontal="left" vertical="center"/>
    </xf>
    <xf numFmtId="164" fontId="101" fillId="0" borderId="0" xfId="173" applyFont="1" applyBorder="1" applyAlignment="1" applyProtection="1">
      <alignment horizontal="right" vertical="center"/>
      <protection locked="0"/>
    </xf>
    <xf numFmtId="172" fontId="44" fillId="0" borderId="0" xfId="84" applyNumberFormat="1" applyFont="1" applyAlignment="1">
      <alignment vertical="center"/>
    </xf>
    <xf numFmtId="0" fontId="44" fillId="0" borderId="0" xfId="84" applyFont="1" applyAlignment="1">
      <alignment vertical="center"/>
    </xf>
    <xf numFmtId="164" fontId="102" fillId="0" borderId="0" xfId="173" applyFont="1" applyBorder="1" applyAlignment="1">
      <alignment horizontal="left" vertical="center"/>
    </xf>
    <xf numFmtId="164" fontId="102" fillId="0" borderId="0" xfId="173" applyFont="1" applyBorder="1" applyAlignment="1" applyProtection="1">
      <alignment horizontal="right" vertical="center"/>
      <protection locked="0"/>
    </xf>
    <xf numFmtId="164" fontId="103" fillId="0" borderId="21" xfId="173" applyFont="1" applyBorder="1" applyAlignment="1">
      <alignment vertical="center"/>
    </xf>
    <xf numFmtId="164" fontId="79" fillId="0" borderId="21" xfId="173" applyFont="1" applyBorder="1" applyAlignment="1">
      <alignment horizontal="left" vertical="center"/>
    </xf>
    <xf numFmtId="164" fontId="79" fillId="0" borderId="21" xfId="173" applyFont="1" applyBorder="1" applyAlignment="1">
      <alignment horizontal="right" vertical="center"/>
    </xf>
    <xf numFmtId="164" fontId="102" fillId="0" borderId="21" xfId="173" applyFont="1" applyBorder="1" applyAlignment="1">
      <alignment horizontal="right" vertical="center"/>
    </xf>
    <xf numFmtId="164" fontId="102" fillId="0" borderId="21" xfId="173" applyFont="1" applyBorder="1" applyAlignment="1">
      <alignment vertical="center"/>
    </xf>
    <xf numFmtId="164" fontId="102" fillId="0" borderId="21" xfId="173" applyFont="1" applyBorder="1" applyAlignment="1" applyProtection="1">
      <alignment horizontal="right" vertical="center"/>
      <protection locked="0"/>
    </xf>
    <xf numFmtId="164" fontId="101" fillId="0" borderId="21" xfId="173" applyFont="1" applyBorder="1" applyAlignment="1">
      <alignment horizontal="right" vertical="center"/>
    </xf>
    <xf numFmtId="0" fontId="75" fillId="0" borderId="0" xfId="84" applyFont="1" applyFill="1" applyBorder="1" applyAlignment="1">
      <alignment horizontal="center" vertical="center" wrapText="1"/>
    </xf>
    <xf numFmtId="0" fontId="102" fillId="0" borderId="0" xfId="84" applyFont="1" applyFill="1" applyBorder="1" applyAlignment="1">
      <alignment horizontal="center" vertical="center" wrapText="1"/>
    </xf>
    <xf numFmtId="0" fontId="102" fillId="0" borderId="0" xfId="84" applyFont="1" applyFill="1" applyBorder="1" applyAlignment="1">
      <alignment vertical="center" wrapText="1"/>
    </xf>
    <xf numFmtId="0" fontId="102" fillId="0" borderId="0" xfId="84" applyNumberFormat="1" applyFont="1" applyFill="1" applyBorder="1" applyAlignment="1">
      <alignment vertical="center" wrapText="1"/>
    </xf>
    <xf numFmtId="0" fontId="101" fillId="0" borderId="0" xfId="84" applyFont="1" applyFill="1" applyBorder="1" applyAlignment="1">
      <alignment vertical="center" wrapText="1"/>
    </xf>
    <xf numFmtId="0" fontId="44" fillId="0" borderId="0" xfId="84" applyFont="1" applyFill="1" applyBorder="1" applyAlignment="1">
      <alignment vertical="center"/>
    </xf>
    <xf numFmtId="164" fontId="101" fillId="0" borderId="21" xfId="173" applyFont="1" applyBorder="1" applyAlignment="1">
      <alignment vertical="center"/>
    </xf>
    <xf numFmtId="164" fontId="101" fillId="0" borderId="21" xfId="173" applyFont="1" applyBorder="1" applyAlignment="1">
      <alignment horizontal="left" vertical="center"/>
    </xf>
    <xf numFmtId="164" fontId="101" fillId="0" borderId="21" xfId="173" applyFont="1" applyBorder="1" applyAlignment="1" applyProtection="1">
      <alignment horizontal="right" vertical="center"/>
      <protection locked="0"/>
    </xf>
    <xf numFmtId="0" fontId="103" fillId="0" borderId="53" xfId="84" applyFont="1" applyBorder="1" applyAlignment="1">
      <alignment vertical="center"/>
    </xf>
    <xf numFmtId="170" fontId="103" fillId="0" borderId="53" xfId="84" applyNumberFormat="1" applyFont="1" applyBorder="1" applyAlignment="1">
      <alignment vertical="center"/>
    </xf>
    <xf numFmtId="173" fontId="103" fillId="0" borderId="53" xfId="172" applyNumberFormat="1" applyFont="1" applyBorder="1" applyAlignment="1">
      <alignment vertical="center"/>
    </xf>
    <xf numFmtId="173" fontId="103" fillId="0" borderId="53" xfId="84" applyNumberFormat="1" applyFont="1" applyBorder="1" applyAlignment="1">
      <alignment vertical="center"/>
    </xf>
    <xf numFmtId="0" fontId="104" fillId="0" borderId="0" xfId="84" applyFont="1" applyBorder="1" applyAlignment="1">
      <alignment vertical="center"/>
    </xf>
    <xf numFmtId="170" fontId="103" fillId="0" borderId="0" xfId="84" applyNumberFormat="1" applyFont="1" applyBorder="1" applyAlignment="1">
      <alignment vertical="center"/>
    </xf>
    <xf numFmtId="173" fontId="103" fillId="0" borderId="0" xfId="172" applyNumberFormat="1" applyFont="1" applyBorder="1" applyAlignment="1">
      <alignment vertical="center"/>
    </xf>
    <xf numFmtId="173" fontId="103" fillId="0" borderId="0" xfId="84" applyNumberFormat="1" applyFont="1" applyBorder="1" applyAlignment="1">
      <alignment vertical="center"/>
    </xf>
    <xf numFmtId="0" fontId="104" fillId="0" borderId="54" xfId="84" applyFont="1" applyBorder="1" applyAlignment="1">
      <alignment vertical="center"/>
    </xf>
    <xf numFmtId="0" fontId="103" fillId="0" borderId="0" xfId="84" applyFont="1" applyBorder="1" applyAlignment="1" applyProtection="1">
      <alignment vertical="center" wrapText="1"/>
      <protection locked="0"/>
    </xf>
    <xf numFmtId="0" fontId="75" fillId="0" borderId="0" xfId="84" applyFont="1" applyAlignment="1">
      <alignment vertical="center"/>
    </xf>
    <xf numFmtId="0" fontId="104" fillId="0" borderId="0" xfId="84" applyFont="1" applyBorder="1" applyAlignment="1">
      <alignment vertical="center" wrapText="1"/>
    </xf>
    <xf numFmtId="0" fontId="105" fillId="0" borderId="0" xfId="84" applyFont="1" applyBorder="1" applyAlignment="1" applyProtection="1">
      <alignment vertical="center" wrapText="1"/>
      <protection locked="0"/>
    </xf>
    <xf numFmtId="0" fontId="103" fillId="0" borderId="0" xfId="84" applyFont="1" applyAlignment="1" applyProtection="1">
      <alignment vertical="center" wrapText="1"/>
      <protection locked="0"/>
    </xf>
    <xf numFmtId="0" fontId="105" fillId="0" borderId="0" xfId="84" applyFont="1" applyAlignment="1" applyProtection="1">
      <alignment vertical="center" wrapText="1"/>
      <protection locked="0"/>
    </xf>
    <xf numFmtId="0" fontId="104" fillId="0" borderId="0" xfId="84" applyFont="1" applyAlignment="1">
      <alignment vertical="center" wrapText="1"/>
    </xf>
    <xf numFmtId="0" fontId="109" fillId="0" borderId="0" xfId="84" applyFont="1" applyBorder="1" applyAlignment="1" applyProtection="1">
      <alignment vertical="center" wrapText="1"/>
      <protection locked="0"/>
    </xf>
    <xf numFmtId="0" fontId="104" fillId="0" borderId="0" xfId="84" applyFont="1" applyAlignment="1" applyProtection="1">
      <alignment vertical="center" wrapText="1"/>
      <protection locked="0"/>
    </xf>
    <xf numFmtId="0" fontId="104" fillId="0" borderId="0" xfId="84" applyFont="1" applyBorder="1" applyAlignment="1" applyProtection="1">
      <alignment vertical="center" wrapText="1"/>
      <protection locked="0"/>
    </xf>
    <xf numFmtId="0" fontId="104" fillId="0" borderId="0" xfId="84" applyFont="1" applyAlignment="1" applyProtection="1">
      <alignment vertical="center"/>
      <protection locked="0"/>
    </xf>
    <xf numFmtId="0" fontId="104" fillId="0" borderId="0" xfId="84" applyFont="1" applyBorder="1" applyAlignment="1" applyProtection="1">
      <alignment vertical="center"/>
      <protection locked="0"/>
    </xf>
    <xf numFmtId="0" fontId="104" fillId="0" borderId="0" xfId="84" applyFont="1" applyBorder="1" applyAlignment="1" applyProtection="1">
      <alignment horizontal="left" vertical="center"/>
      <protection locked="0"/>
    </xf>
    <xf numFmtId="0" fontId="98" fillId="0" borderId="0" xfId="84" applyFont="1" applyAlignment="1" applyProtection="1">
      <alignment vertical="center"/>
      <protection locked="0"/>
    </xf>
    <xf numFmtId="170" fontId="106" fillId="0" borderId="0" xfId="172" applyNumberFormat="1" applyFont="1" applyBorder="1" applyAlignment="1" applyProtection="1">
      <alignment horizontal="right" vertical="center"/>
      <protection locked="0"/>
    </xf>
    <xf numFmtId="170" fontId="106" fillId="0" borderId="0" xfId="172" applyNumberFormat="1" applyFont="1" applyBorder="1" applyAlignment="1">
      <alignment horizontal="right" vertical="center"/>
    </xf>
    <xf numFmtId="170" fontId="101" fillId="0" borderId="13" xfId="172" quotePrefix="1" applyNumberFormat="1" applyFont="1" applyBorder="1" applyAlignment="1">
      <alignment horizontal="center"/>
    </xf>
    <xf numFmtId="170" fontId="101" fillId="0" borderId="10" xfId="172" quotePrefix="1" applyNumberFormat="1" applyFont="1" applyBorder="1" applyAlignment="1">
      <alignment horizontal="center"/>
    </xf>
    <xf numFmtId="170" fontId="101" fillId="0" borderId="14" xfId="172" quotePrefix="1" applyNumberFormat="1" applyFont="1" applyBorder="1" applyAlignment="1">
      <alignment horizontal="center"/>
    </xf>
    <xf numFmtId="164" fontId="102" fillId="0" borderId="13" xfId="173" applyFont="1" applyBorder="1" applyAlignment="1">
      <alignment horizontal="right"/>
    </xf>
    <xf numFmtId="164" fontId="102" fillId="0" borderId="10" xfId="173" applyFont="1" applyBorder="1" applyAlignment="1">
      <alignment horizontal="right"/>
    </xf>
    <xf numFmtId="164" fontId="101" fillId="0" borderId="13" xfId="173" applyFont="1" applyBorder="1" applyAlignment="1">
      <alignment horizontal="right"/>
    </xf>
    <xf numFmtId="164" fontId="101" fillId="0" borderId="10" xfId="173" applyFont="1" applyBorder="1" applyAlignment="1">
      <alignment horizontal="right"/>
    </xf>
    <xf numFmtId="164" fontId="101" fillId="0" borderId="14" xfId="173" applyFont="1" applyBorder="1" applyAlignment="1">
      <alignment horizontal="right"/>
    </xf>
    <xf numFmtId="164" fontId="101" fillId="0" borderId="15" xfId="173" applyFont="1" applyBorder="1" applyAlignment="1">
      <alignment horizontal="right"/>
    </xf>
    <xf numFmtId="164" fontId="101" fillId="0" borderId="11" xfId="173" applyFont="1" applyBorder="1" applyAlignment="1">
      <alignment horizontal="right"/>
    </xf>
    <xf numFmtId="164" fontId="113" fillId="0" borderId="10" xfId="173" applyFont="1" applyBorder="1"/>
    <xf numFmtId="164" fontId="113" fillId="0" borderId="0" xfId="173" applyFont="1" applyBorder="1"/>
    <xf numFmtId="164" fontId="111" fillId="0" borderId="13" xfId="173" applyFont="1" applyBorder="1"/>
    <xf numFmtId="164" fontId="111" fillId="0" borderId="10" xfId="173" applyFont="1" applyBorder="1"/>
    <xf numFmtId="164" fontId="111" fillId="0" borderId="14" xfId="173" applyFont="1" applyBorder="1"/>
    <xf numFmtId="164" fontId="102" fillId="0" borderId="15" xfId="173" applyFont="1" applyBorder="1" applyAlignment="1">
      <alignment horizontal="right"/>
    </xf>
    <xf numFmtId="164" fontId="102" fillId="0" borderId="11" xfId="173" applyFont="1" applyBorder="1" applyAlignment="1">
      <alignment horizontal="right"/>
    </xf>
    <xf numFmtId="0" fontId="76" fillId="24" borderId="23" xfId="84" applyFont="1" applyFill="1" applyBorder="1" applyAlignment="1">
      <alignment horizontal="center" vertical="center" wrapText="1"/>
    </xf>
    <xf numFmtId="0" fontId="76" fillId="24" borderId="22" xfId="84" applyFont="1" applyFill="1" applyBorder="1" applyAlignment="1">
      <alignment horizontal="center" vertical="center" wrapText="1"/>
    </xf>
    <xf numFmtId="0" fontId="43" fillId="24" borderId="0" xfId="84" applyFont="1" applyFill="1"/>
    <xf numFmtId="0" fontId="110" fillId="56" borderId="12" xfId="84" applyFont="1" applyFill="1" applyBorder="1" applyAlignment="1">
      <alignment horizontal="center" vertical="center" wrapText="1"/>
    </xf>
    <xf numFmtId="0" fontId="110" fillId="56" borderId="11" xfId="84" applyFont="1" applyFill="1" applyBorder="1" applyAlignment="1">
      <alignment horizontal="center" vertical="center" wrapText="1"/>
    </xf>
    <xf numFmtId="0" fontId="110" fillId="56" borderId="16" xfId="84" applyFont="1" applyFill="1" applyBorder="1" applyAlignment="1">
      <alignment horizontal="center" vertical="center" wrapText="1"/>
    </xf>
    <xf numFmtId="0" fontId="110" fillId="56" borderId="11" xfId="84" applyFont="1" applyFill="1" applyBorder="1" applyAlignment="1">
      <alignment horizontal="center" wrapText="1"/>
    </xf>
    <xf numFmtId="170" fontId="102" fillId="0" borderId="10" xfId="172" quotePrefix="1" applyNumberFormat="1" applyFont="1" applyBorder="1" applyAlignment="1">
      <alignment horizontal="center" vertical="center"/>
    </xf>
    <xf numFmtId="170" fontId="102" fillId="0" borderId="14" xfId="172" quotePrefix="1" applyNumberFormat="1" applyFont="1" applyBorder="1" applyAlignment="1">
      <alignment horizontal="center" vertical="center"/>
    </xf>
    <xf numFmtId="170" fontId="102" fillId="0" borderId="12" xfId="172" quotePrefix="1" applyNumberFormat="1" applyFont="1" applyBorder="1" applyAlignment="1">
      <alignment horizontal="center" vertical="center"/>
    </xf>
    <xf numFmtId="0" fontId="113" fillId="0" borderId="14" xfId="84" applyFont="1" applyFill="1" applyBorder="1" applyAlignment="1">
      <alignment horizontal="justify" vertical="center" wrapText="1"/>
    </xf>
    <xf numFmtId="164" fontId="113" fillId="0" borderId="10" xfId="173" applyFont="1" applyFill="1" applyBorder="1" applyAlignment="1">
      <alignment horizontal="justify" vertical="center" wrapText="1"/>
    </xf>
    <xf numFmtId="164" fontId="102" fillId="0" borderId="10" xfId="173" applyFont="1" applyBorder="1" applyAlignment="1">
      <alignment horizontal="justify" vertical="center"/>
    </xf>
    <xf numFmtId="0" fontId="45" fillId="0" borderId="0" xfId="84" applyFont="1"/>
    <xf numFmtId="0" fontId="111" fillId="0" borderId="14" xfId="84" applyFont="1" applyFill="1" applyBorder="1" applyAlignment="1">
      <alignment horizontal="justify" vertical="center" wrapText="1"/>
    </xf>
    <xf numFmtId="0" fontId="111" fillId="0" borderId="0" xfId="84" applyFont="1" applyFill="1" applyBorder="1" applyAlignment="1">
      <alignment horizontal="justify" vertical="center" wrapText="1"/>
    </xf>
    <xf numFmtId="0" fontId="111" fillId="0" borderId="13" xfId="84" applyFont="1" applyFill="1" applyBorder="1" applyAlignment="1">
      <alignment horizontal="justify" vertical="center" wrapText="1"/>
    </xf>
    <xf numFmtId="164" fontId="111" fillId="0" borderId="10" xfId="173" applyFont="1" applyFill="1" applyBorder="1" applyAlignment="1">
      <alignment horizontal="justify" vertical="center" wrapText="1"/>
    </xf>
    <xf numFmtId="164" fontId="101" fillId="0" borderId="10" xfId="173" applyFont="1" applyBorder="1" applyAlignment="1">
      <alignment horizontal="justify" vertical="center"/>
    </xf>
    <xf numFmtId="164" fontId="102" fillId="0" borderId="10" xfId="173" applyFont="1" applyBorder="1" applyAlignment="1">
      <alignment horizontal="justify"/>
    </xf>
    <xf numFmtId="164" fontId="113" fillId="0" borderId="10" xfId="173" applyFont="1" applyFill="1" applyBorder="1" applyAlignment="1">
      <alignment horizontal="left" vertical="center" wrapText="1"/>
    </xf>
    <xf numFmtId="164" fontId="113" fillId="0" borderId="11" xfId="173" applyFont="1" applyFill="1" applyBorder="1" applyAlignment="1">
      <alignment horizontal="left" vertical="center" wrapText="1"/>
    </xf>
    <xf numFmtId="164" fontId="102" fillId="0" borderId="11" xfId="173" applyFont="1" applyBorder="1" applyAlignment="1">
      <alignment horizontal="center" vertical="center"/>
    </xf>
    <xf numFmtId="164" fontId="102" fillId="0" borderId="11" xfId="173" applyFont="1" applyBorder="1" applyAlignment="1">
      <alignment vertical="center"/>
    </xf>
    <xf numFmtId="0" fontId="75" fillId="0" borderId="0" xfId="84" applyFont="1"/>
    <xf numFmtId="0" fontId="102" fillId="0" borderId="0" xfId="84" applyFont="1" applyAlignment="1">
      <alignment horizontal="left" vertical="top"/>
    </xf>
    <xf numFmtId="0" fontId="102" fillId="0" borderId="0" xfId="84" applyFont="1" applyAlignment="1">
      <alignment horizontal="center" vertical="top"/>
    </xf>
    <xf numFmtId="0" fontId="101" fillId="0" borderId="0" xfId="84" applyFont="1" applyAlignment="1">
      <alignment horizontal="left" vertical="top" indent="9"/>
    </xf>
    <xf numFmtId="0" fontId="101" fillId="0" borderId="0" xfId="84" applyFont="1" applyAlignment="1">
      <alignment horizontal="center" vertical="top"/>
    </xf>
    <xf numFmtId="0" fontId="79" fillId="0" borderId="0" xfId="144" applyFont="1" applyAlignment="1">
      <alignment vertical="top"/>
    </xf>
    <xf numFmtId="0" fontId="102" fillId="0" borderId="0" xfId="84" applyFont="1"/>
    <xf numFmtId="0" fontId="102" fillId="0" borderId="0" xfId="84" applyFont="1" applyAlignment="1">
      <alignment vertical="top"/>
    </xf>
    <xf numFmtId="0" fontId="101" fillId="0" borderId="0" xfId="84" applyFont="1"/>
    <xf numFmtId="0" fontId="118" fillId="56" borderId="21" xfId="84" applyFont="1" applyFill="1" applyBorder="1" applyAlignment="1">
      <alignment vertical="center"/>
    </xf>
    <xf numFmtId="0" fontId="118" fillId="56" borderId="15" xfId="84" applyFont="1" applyFill="1" applyBorder="1" applyAlignment="1">
      <alignment vertical="center"/>
    </xf>
    <xf numFmtId="0" fontId="118" fillId="56" borderId="16" xfId="84" applyFont="1" applyFill="1" applyBorder="1" applyAlignment="1">
      <alignment horizontal="center" vertical="center" wrapText="1"/>
    </xf>
    <xf numFmtId="169" fontId="87" fillId="0" borderId="10" xfId="0" quotePrefix="1" applyNumberFormat="1" applyFont="1" applyBorder="1" applyAlignment="1">
      <alignment horizontal="center"/>
    </xf>
    <xf numFmtId="0" fontId="119" fillId="0" borderId="10" xfId="84" applyFont="1" applyBorder="1"/>
    <xf numFmtId="0" fontId="87" fillId="0" borderId="10" xfId="84" applyFont="1" applyBorder="1" applyAlignment="1">
      <alignment horizontal="center"/>
    </xf>
    <xf numFmtId="0" fontId="119" fillId="0" borderId="11" xfId="84" applyFont="1" applyBorder="1"/>
    <xf numFmtId="0" fontId="87" fillId="0" borderId="0" xfId="0" applyFont="1"/>
    <xf numFmtId="0" fontId="120" fillId="0" borderId="0" xfId="84" applyFont="1"/>
    <xf numFmtId="0" fontId="121" fillId="0" borderId="0" xfId="84" applyFont="1"/>
    <xf numFmtId="0" fontId="86" fillId="0" borderId="0" xfId="0" applyFont="1" applyAlignment="1">
      <alignment horizontal="left"/>
    </xf>
    <xf numFmtId="0" fontId="86" fillId="0" borderId="0" xfId="0" applyFont="1" applyBorder="1"/>
    <xf numFmtId="0" fontId="86" fillId="0" borderId="0" xfId="0" applyFont="1" applyAlignment="1">
      <alignment horizontal="right"/>
    </xf>
    <xf numFmtId="0" fontId="86" fillId="0" borderId="0" xfId="0" applyFont="1" applyBorder="1" applyAlignment="1"/>
    <xf numFmtId="166" fontId="119" fillId="0" borderId="11" xfId="40" applyNumberFormat="1" applyFont="1" applyBorder="1"/>
    <xf numFmtId="43" fontId="119" fillId="0" borderId="11" xfId="40" applyFont="1" applyBorder="1"/>
    <xf numFmtId="0" fontId="42" fillId="0" borderId="0" xfId="84" applyFont="1" applyAlignment="1">
      <alignment vertical="center"/>
    </xf>
    <xf numFmtId="0" fontId="128" fillId="0" borderId="0" xfId="84" applyFont="1" applyAlignment="1">
      <alignment vertical="center"/>
    </xf>
    <xf numFmtId="0" fontId="48" fillId="24" borderId="0" xfId="84" applyFont="1" applyFill="1" applyAlignment="1">
      <alignment horizontal="centerContinuous" vertical="center"/>
    </xf>
    <xf numFmtId="0" fontId="102" fillId="0" borderId="0" xfId="84" applyFont="1" applyAlignment="1">
      <alignment horizontal="centerContinuous" vertical="center"/>
    </xf>
    <xf numFmtId="0" fontId="101" fillId="0" borderId="0" xfId="84" applyFont="1" applyAlignment="1">
      <alignment horizontal="centerContinuous" vertical="center"/>
    </xf>
    <xf numFmtId="0" fontId="129" fillId="24" borderId="0" xfId="84" applyFont="1" applyFill="1" applyBorder="1" applyAlignment="1">
      <alignment vertical="center"/>
    </xf>
    <xf numFmtId="0" fontId="114" fillId="56" borderId="22" xfId="84" applyFont="1" applyFill="1" applyBorder="1" applyAlignment="1">
      <alignment horizontal="centerContinuous"/>
    </xf>
    <xf numFmtId="0" fontId="114" fillId="56" borderId="0" xfId="84" applyFont="1" applyFill="1" applyBorder="1" applyAlignment="1">
      <alignment horizontal="centerContinuous" vertical="center"/>
    </xf>
    <xf numFmtId="0" fontId="114" fillId="56" borderId="21" xfId="84" applyFont="1" applyFill="1" applyBorder="1" applyAlignment="1">
      <alignment horizontal="center" vertical="center"/>
    </xf>
    <xf numFmtId="0" fontId="130" fillId="24" borderId="0" xfId="84" applyFont="1" applyFill="1" applyBorder="1" applyAlignment="1">
      <alignment vertical="center"/>
    </xf>
    <xf numFmtId="0" fontId="131" fillId="0" borderId="0" xfId="84" applyFont="1" applyBorder="1" applyAlignment="1">
      <alignment vertical="center"/>
    </xf>
    <xf numFmtId="174" fontId="131" fillId="0" borderId="0" xfId="84" applyNumberFormat="1" applyFont="1" applyFill="1" applyBorder="1" applyAlignment="1">
      <alignment vertical="center"/>
    </xf>
    <xf numFmtId="0" fontId="130" fillId="0" borderId="0" xfId="84" applyFont="1" applyAlignment="1">
      <alignment vertical="center"/>
    </xf>
    <xf numFmtId="0" fontId="132" fillId="24" borderId="0" xfId="84" applyFont="1" applyFill="1" applyBorder="1" applyAlignment="1">
      <alignment vertical="center"/>
    </xf>
    <xf numFmtId="0" fontId="102" fillId="0" borderId="0" xfId="84" applyFont="1" applyBorder="1" applyAlignment="1">
      <alignment vertical="center"/>
    </xf>
    <xf numFmtId="0" fontId="132" fillId="0" borderId="0" xfId="84" applyFont="1" applyAlignment="1">
      <alignment vertical="center"/>
    </xf>
    <xf numFmtId="0" fontId="101" fillId="0" borderId="0" xfId="84" applyFont="1" applyAlignment="1">
      <alignment vertical="center"/>
    </xf>
    <xf numFmtId="0" fontId="101" fillId="0" borderId="0" xfId="84" applyFont="1" applyBorder="1" applyAlignment="1">
      <alignment horizontal="left" vertical="center" indent="2"/>
    </xf>
    <xf numFmtId="0" fontId="102" fillId="24" borderId="0" xfId="176" applyFont="1" applyFill="1" applyBorder="1" applyAlignment="1">
      <alignment vertical="center"/>
    </xf>
    <xf numFmtId="0" fontId="116" fillId="24" borderId="21" xfId="176" applyFont="1" applyFill="1" applyBorder="1" applyAlignment="1">
      <alignment vertical="center"/>
    </xf>
    <xf numFmtId="0" fontId="133" fillId="0" borderId="0" xfId="84" applyFont="1" applyBorder="1" applyAlignment="1">
      <alignment vertical="center"/>
    </xf>
    <xf numFmtId="0" fontId="131" fillId="24" borderId="0" xfId="176" applyFont="1" applyFill="1" applyBorder="1" applyAlignment="1">
      <alignment vertical="center"/>
    </xf>
    <xf numFmtId="174" fontId="101" fillId="0" borderId="0" xfId="84" applyNumberFormat="1" applyFont="1" applyFill="1" applyBorder="1" applyAlignment="1">
      <alignment vertical="center"/>
    </xf>
    <xf numFmtId="0" fontId="101" fillId="0" borderId="0" xfId="84" applyFont="1" applyFill="1" applyBorder="1" applyAlignment="1">
      <alignment vertical="center"/>
    </xf>
    <xf numFmtId="0" fontId="130" fillId="0" borderId="0" xfId="84" applyFont="1" applyFill="1" applyAlignment="1">
      <alignment vertical="center"/>
    </xf>
    <xf numFmtId="0" fontId="87" fillId="24" borderId="0" xfId="84" applyFont="1" applyFill="1" applyBorder="1" applyAlignment="1">
      <alignment vertical="center"/>
    </xf>
    <xf numFmtId="0" fontId="119" fillId="0" borderId="0" xfId="84" applyFont="1" applyFill="1" applyBorder="1" applyAlignment="1">
      <alignment vertical="center"/>
    </xf>
    <xf numFmtId="174" fontId="119" fillId="0" borderId="0" xfId="84" applyNumberFormat="1" applyFont="1" applyFill="1" applyBorder="1" applyAlignment="1">
      <alignment vertical="center"/>
    </xf>
    <xf numFmtId="174" fontId="134" fillId="0" borderId="0" xfId="84" applyNumberFormat="1" applyFont="1" applyFill="1" applyBorder="1" applyAlignment="1">
      <alignment vertical="center"/>
    </xf>
    <xf numFmtId="0" fontId="42" fillId="24" borderId="0" xfId="84" applyFont="1" applyFill="1" applyAlignment="1">
      <alignment vertical="center"/>
    </xf>
    <xf numFmtId="0" fontId="75" fillId="0" borderId="11" xfId="0" applyFont="1" applyBorder="1" applyAlignment="1">
      <alignment horizontal="center"/>
    </xf>
    <xf numFmtId="0" fontId="79" fillId="0" borderId="0" xfId="0" applyFont="1" applyBorder="1" applyAlignment="1">
      <alignment horizontal="center"/>
    </xf>
    <xf numFmtId="0" fontId="79" fillId="0" borderId="0" xfId="0" applyFont="1" applyBorder="1" applyAlignment="1">
      <alignment horizontal="left"/>
    </xf>
    <xf numFmtId="0" fontId="79" fillId="0" borderId="0" xfId="59" applyFont="1" applyAlignment="1">
      <alignment horizontal="left" vertical="top"/>
    </xf>
    <xf numFmtId="0" fontId="79" fillId="0" borderId="0" xfId="59" applyFont="1" applyAlignment="1">
      <alignment horizontal="center" vertical="top"/>
    </xf>
    <xf numFmtId="3" fontId="75" fillId="0" borderId="11" xfId="0" applyNumberFormat="1" applyFont="1" applyBorder="1" applyAlignment="1">
      <alignment horizontal="center"/>
    </xf>
    <xf numFmtId="3" fontId="75" fillId="0" borderId="11" xfId="40" applyNumberFormat="1" applyFont="1" applyBorder="1" applyAlignment="1">
      <alignment horizontal="center"/>
    </xf>
    <xf numFmtId="0" fontId="119" fillId="0" borderId="10" xfId="144" applyFont="1" applyBorder="1" applyAlignment="1">
      <alignment horizontal="justify" vertical="center"/>
    </xf>
    <xf numFmtId="0" fontId="87" fillId="0" borderId="10" xfId="144" quotePrefix="1" applyFont="1" applyBorder="1" applyAlignment="1">
      <alignment horizontal="justify" vertical="center"/>
    </xf>
    <xf numFmtId="0" fontId="119" fillId="0" borderId="10" xfId="144" applyFont="1" applyBorder="1" applyAlignment="1">
      <alignment vertical="center"/>
    </xf>
    <xf numFmtId="0" fontId="119" fillId="0" borderId="10" xfId="144" applyFont="1" applyBorder="1" applyAlignment="1">
      <alignment horizontal="center" vertical="center"/>
    </xf>
    <xf numFmtId="0" fontId="119" fillId="0" borderId="10" xfId="144" quotePrefix="1" applyFont="1" applyBorder="1" applyAlignment="1">
      <alignment horizontal="justify" vertical="center"/>
    </xf>
    <xf numFmtId="0" fontId="119" fillId="0" borderId="0" xfId="144" applyFont="1" applyAlignment="1">
      <alignment horizontal="justify" vertical="center"/>
    </xf>
    <xf numFmtId="0" fontId="119" fillId="0" borderId="10" xfId="144" quotePrefix="1" applyFont="1" applyBorder="1" applyAlignment="1">
      <alignment horizontal="center" vertical="center" wrapText="1"/>
    </xf>
    <xf numFmtId="0" fontId="119" fillId="0" borderId="10" xfId="144" applyFont="1" applyBorder="1" applyAlignment="1">
      <alignment horizontal="center" vertical="center" wrapText="1"/>
    </xf>
    <xf numFmtId="0" fontId="75" fillId="0" borderId="10" xfId="59" applyFont="1" applyBorder="1" applyAlignment="1">
      <alignment horizontal="center" vertical="center"/>
    </xf>
    <xf numFmtId="166" fontId="75" fillId="0" borderId="10" xfId="33" applyNumberFormat="1" applyFont="1" applyBorder="1" applyAlignment="1">
      <alignment horizontal="center" vertical="center"/>
    </xf>
    <xf numFmtId="166" fontId="75" fillId="0" borderId="10" xfId="33" applyNumberFormat="1" applyFont="1" applyBorder="1" applyAlignment="1">
      <alignment vertical="center"/>
    </xf>
    <xf numFmtId="43" fontId="75" fillId="0" borderId="10" xfId="33" applyFont="1" applyBorder="1" applyAlignment="1">
      <alignment vertical="center"/>
    </xf>
    <xf numFmtId="0" fontId="75" fillId="0" borderId="10" xfId="59" applyFont="1" applyBorder="1" applyAlignment="1">
      <alignment vertical="center"/>
    </xf>
    <xf numFmtId="165" fontId="75" fillId="0" borderId="10" xfId="33" applyNumberFormat="1" applyFont="1" applyBorder="1" applyAlignment="1">
      <alignment vertical="center"/>
    </xf>
    <xf numFmtId="43" fontId="75" fillId="0" borderId="10" xfId="33" applyFont="1" applyBorder="1" applyAlignment="1">
      <alignment horizontal="center" vertical="center"/>
    </xf>
    <xf numFmtId="165" fontId="75" fillId="0" borderId="10" xfId="33" applyNumberFormat="1" applyFont="1" applyBorder="1" applyAlignment="1">
      <alignment horizontal="center" vertical="center"/>
    </xf>
    <xf numFmtId="0" fontId="75" fillId="0" borderId="10" xfId="59" applyFont="1" applyBorder="1" applyAlignment="1">
      <alignment horizontal="center" vertical="center" wrapText="1"/>
    </xf>
    <xf numFmtId="0" fontId="119" fillId="0" borderId="0" xfId="179" applyFont="1" applyAlignment="1">
      <alignment horizontal="justify" vertical="center" wrapText="1"/>
    </xf>
    <xf numFmtId="0" fontId="119" fillId="0" borderId="0" xfId="179" applyFont="1" applyFill="1" applyAlignment="1">
      <alignment horizontal="justify" vertical="center" wrapText="1"/>
    </xf>
    <xf numFmtId="0" fontId="119" fillId="0" borderId="10" xfId="179" applyFont="1" applyBorder="1" applyAlignment="1">
      <alignment horizontal="justify" vertical="center"/>
    </xf>
    <xf numFmtId="0" fontId="119" fillId="0" borderId="10" xfId="144" applyFont="1" applyFill="1" applyBorder="1" applyAlignment="1">
      <alignment horizontal="justify" vertical="center"/>
    </xf>
    <xf numFmtId="0" fontId="119" fillId="0" borderId="0" xfId="144" applyFont="1" applyFill="1" applyAlignment="1">
      <alignment horizontal="justify" vertical="center"/>
    </xf>
    <xf numFmtId="0" fontId="119" fillId="0" borderId="17" xfId="148" applyFont="1" applyBorder="1" applyAlignment="1">
      <alignment horizontal="justify" vertical="center" wrapText="1"/>
    </xf>
    <xf numFmtId="0" fontId="79" fillId="0" borderId="0" xfId="0" applyFont="1" applyBorder="1" applyAlignment="1">
      <alignment horizontal="center" wrapText="1"/>
    </xf>
    <xf numFmtId="0" fontId="79" fillId="0" borderId="0" xfId="59" applyFont="1" applyAlignment="1">
      <alignment horizontal="left" vertical="top"/>
    </xf>
    <xf numFmtId="0" fontId="79" fillId="0" borderId="0" xfId="59" applyFont="1" applyAlignment="1">
      <alignment horizontal="center" vertical="top"/>
    </xf>
    <xf numFmtId="43" fontId="75" fillId="0" borderId="10" xfId="181" applyFont="1" applyBorder="1"/>
    <xf numFmtId="0" fontId="119" fillId="0" borderId="12" xfId="144" applyFont="1" applyBorder="1" applyAlignment="1">
      <alignment horizontal="center" vertical="center"/>
    </xf>
    <xf numFmtId="0" fontId="119" fillId="0" borderId="10" xfId="144" quotePrefix="1" applyFont="1" applyBorder="1" applyAlignment="1">
      <alignment horizontal="center" vertical="center"/>
    </xf>
    <xf numFmtId="0" fontId="137" fillId="0" borderId="0" xfId="179" applyFont="1" applyBorder="1" applyAlignment="1">
      <alignment vertical="top"/>
    </xf>
    <xf numFmtId="0" fontId="120" fillId="0" borderId="0" xfId="182" applyFont="1"/>
    <xf numFmtId="0" fontId="118" fillId="56" borderId="11" xfId="84" applyFont="1" applyFill="1" applyBorder="1" applyAlignment="1">
      <alignment horizontal="center" vertical="center" wrapText="1"/>
    </xf>
    <xf numFmtId="0" fontId="101" fillId="0" borderId="0" xfId="0" applyFont="1"/>
    <xf numFmtId="0" fontId="110" fillId="56" borderId="21" xfId="0" applyFont="1" applyFill="1" applyBorder="1" applyAlignment="1">
      <alignment horizontal="centerContinuous" vertical="center" wrapText="1"/>
    </xf>
    <xf numFmtId="0" fontId="114" fillId="56" borderId="21" xfId="0" applyFont="1" applyFill="1" applyBorder="1" applyAlignment="1">
      <alignment horizontal="centerContinuous" vertical="center" wrapText="1"/>
    </xf>
    <xf numFmtId="0" fontId="114" fillId="56" borderId="15" xfId="0" applyFont="1" applyFill="1" applyBorder="1" applyAlignment="1">
      <alignment horizontal="centerContinuous" vertical="center" wrapText="1"/>
    </xf>
    <xf numFmtId="0" fontId="110" fillId="56" borderId="11" xfId="0" applyFont="1" applyFill="1" applyBorder="1" applyAlignment="1">
      <alignment horizontal="center" wrapText="1"/>
    </xf>
    <xf numFmtId="0" fontId="110" fillId="56" borderId="16" xfId="0" applyFont="1" applyFill="1" applyBorder="1" applyAlignment="1">
      <alignment horizontal="center" wrapText="1"/>
    </xf>
    <xf numFmtId="0" fontId="101" fillId="0" borderId="10" xfId="0" applyFont="1" applyBorder="1" applyAlignment="1">
      <alignment horizontal="center" vertical="center"/>
    </xf>
    <xf numFmtId="0" fontId="101" fillId="0" borderId="10" xfId="0" applyFont="1" applyBorder="1" applyAlignment="1">
      <alignment horizontal="left" vertical="center" wrapText="1"/>
    </xf>
    <xf numFmtId="0" fontId="101" fillId="0" borderId="10" xfId="0" quotePrefix="1" applyFont="1" applyBorder="1" applyAlignment="1">
      <alignment horizontal="center" vertical="center" wrapText="1"/>
    </xf>
    <xf numFmtId="169" fontId="102" fillId="0" borderId="10" xfId="0" quotePrefix="1" applyNumberFormat="1" applyFont="1" applyBorder="1" applyAlignment="1">
      <alignment horizontal="center" vertical="center"/>
    </xf>
    <xf numFmtId="169" fontId="101" fillId="0" borderId="10" xfId="0" quotePrefix="1" applyNumberFormat="1" applyFont="1" applyBorder="1" applyAlignment="1">
      <alignment horizontal="center" vertical="center"/>
    </xf>
    <xf numFmtId="0" fontId="101" fillId="0" borderId="10" xfId="0" quotePrefix="1" applyFont="1" applyBorder="1" applyAlignment="1">
      <alignment horizontal="center" vertical="center"/>
    </xf>
    <xf numFmtId="0" fontId="101" fillId="0" borderId="10" xfId="0" quotePrefix="1" applyFont="1" applyBorder="1" applyAlignment="1">
      <alignment horizontal="left" vertical="center" wrapText="1"/>
    </xf>
    <xf numFmtId="0" fontId="101" fillId="0" borderId="10" xfId="0" applyFont="1" applyBorder="1" applyAlignment="1">
      <alignment horizontal="center" vertical="center" wrapText="1"/>
    </xf>
    <xf numFmtId="0" fontId="102" fillId="0" borderId="10" xfId="0" quotePrefix="1" applyFont="1" applyBorder="1" applyAlignment="1">
      <alignment horizontal="center" vertical="center"/>
    </xf>
    <xf numFmtId="0" fontId="102" fillId="0" borderId="10" xfId="0" quotePrefix="1" applyFont="1" applyFill="1" applyBorder="1" applyAlignment="1">
      <alignment horizontal="center" vertical="center"/>
    </xf>
    <xf numFmtId="0" fontId="102" fillId="0" borderId="10" xfId="0" applyFont="1" applyBorder="1" applyAlignment="1">
      <alignment horizontal="center" vertical="center"/>
    </xf>
    <xf numFmtId="166" fontId="102" fillId="0" borderId="10" xfId="40" applyNumberFormat="1" applyFont="1" applyBorder="1" applyAlignment="1">
      <alignment horizontal="center" vertical="center"/>
    </xf>
    <xf numFmtId="166" fontId="101" fillId="0" borderId="10" xfId="40" applyNumberFormat="1" applyFont="1" applyFill="1" applyBorder="1" applyAlignment="1">
      <alignment vertical="center"/>
    </xf>
    <xf numFmtId="43" fontId="101" fillId="0" borderId="10" xfId="40" applyFont="1" applyFill="1" applyBorder="1" applyAlignment="1">
      <alignment vertical="center"/>
    </xf>
    <xf numFmtId="43" fontId="101" fillId="0" borderId="10" xfId="0" applyNumberFormat="1" applyFont="1" applyFill="1" applyBorder="1" applyAlignment="1">
      <alignment vertical="center"/>
    </xf>
    <xf numFmtId="165" fontId="101" fillId="0" borderId="10" xfId="40" applyNumberFormat="1" applyFont="1" applyFill="1" applyBorder="1" applyAlignment="1">
      <alignment vertical="center"/>
    </xf>
    <xf numFmtId="166" fontId="101" fillId="0" borderId="10" xfId="40" applyNumberFormat="1" applyFont="1" applyBorder="1" applyAlignment="1">
      <alignment vertical="center"/>
    </xf>
    <xf numFmtId="43" fontId="101" fillId="0" borderId="10" xfId="40" applyFont="1" applyBorder="1" applyAlignment="1">
      <alignment vertical="center"/>
    </xf>
    <xf numFmtId="0" fontId="101" fillId="0" borderId="10" xfId="0" applyFont="1" applyBorder="1" applyAlignment="1">
      <alignment vertical="center"/>
    </xf>
    <xf numFmtId="165" fontId="101" fillId="0" borderId="10" xfId="40" applyNumberFormat="1" applyFont="1" applyBorder="1" applyAlignment="1">
      <alignment vertical="center"/>
    </xf>
    <xf numFmtId="4" fontId="101" fillId="0" borderId="10" xfId="40" applyNumberFormat="1" applyFont="1" applyBorder="1" applyAlignment="1">
      <alignment vertical="center"/>
    </xf>
    <xf numFmtId="169" fontId="101" fillId="0" borderId="10" xfId="0" quotePrefix="1" applyNumberFormat="1" applyFont="1" applyBorder="1" applyAlignment="1">
      <alignment horizontal="left" vertical="center" wrapText="1"/>
    </xf>
    <xf numFmtId="169" fontId="101" fillId="0" borderId="10" xfId="0" quotePrefix="1" applyNumberFormat="1" applyFont="1" applyBorder="1" applyAlignment="1">
      <alignment horizontal="center" vertical="center" wrapText="1"/>
    </xf>
    <xf numFmtId="0" fontId="101" fillId="0" borderId="10" xfId="0" applyFont="1" applyBorder="1"/>
    <xf numFmtId="166" fontId="101" fillId="0" borderId="10" xfId="40" applyNumberFormat="1" applyFont="1" applyBorder="1"/>
    <xf numFmtId="43" fontId="101" fillId="0" borderId="10" xfId="40" applyFont="1" applyBorder="1"/>
    <xf numFmtId="165" fontId="101" fillId="0" borderId="10" xfId="40" applyNumberFormat="1" applyFont="1" applyBorder="1"/>
    <xf numFmtId="0" fontId="102" fillId="0" borderId="10" xfId="0" applyFont="1" applyBorder="1" applyAlignment="1">
      <alignment horizontal="center"/>
    </xf>
    <xf numFmtId="0" fontId="101" fillId="0" borderId="11" xfId="0" applyFont="1" applyBorder="1"/>
    <xf numFmtId="166" fontId="101" fillId="0" borderId="11" xfId="40" applyNumberFormat="1" applyFont="1" applyBorder="1"/>
    <xf numFmtId="43" fontId="101" fillId="0" borderId="11" xfId="40" applyFont="1" applyBorder="1"/>
    <xf numFmtId="165" fontId="101" fillId="0" borderId="11" xfId="40" applyNumberFormat="1" applyFont="1" applyBorder="1"/>
    <xf numFmtId="0" fontId="110" fillId="56" borderId="11" xfId="0" applyFont="1" applyFill="1" applyBorder="1" applyAlignment="1">
      <alignment horizontal="center" vertical="center" wrapText="1"/>
    </xf>
    <xf numFmtId="0" fontId="110" fillId="56" borderId="14" xfId="0" applyFont="1" applyFill="1" applyBorder="1" applyAlignment="1">
      <alignment horizontal="centerContinuous" vertical="center" wrapText="1"/>
    </xf>
    <xf numFmtId="0" fontId="110" fillId="56" borderId="0" xfId="0" applyFont="1" applyFill="1" applyBorder="1" applyAlignment="1">
      <alignment horizontal="centerContinuous" vertical="center" wrapText="1"/>
    </xf>
    <xf numFmtId="0" fontId="114" fillId="56" borderId="0" xfId="0" applyFont="1" applyFill="1" applyBorder="1" applyAlignment="1">
      <alignment horizontal="centerContinuous" vertical="center" wrapText="1"/>
    </xf>
    <xf numFmtId="0" fontId="110" fillId="56" borderId="13" xfId="0" applyFont="1" applyFill="1" applyBorder="1" applyAlignment="1">
      <alignment horizontal="centerContinuous" vertical="center" wrapText="1"/>
    </xf>
    <xf numFmtId="0" fontId="110" fillId="56" borderId="15" xfId="0" applyFont="1" applyFill="1" applyBorder="1" applyAlignment="1">
      <alignment horizontal="centerContinuous" vertical="center" wrapText="1"/>
    </xf>
    <xf numFmtId="0" fontId="110" fillId="56" borderId="16" xfId="0" applyFont="1" applyFill="1" applyBorder="1" applyAlignment="1">
      <alignment horizontal="center" vertical="center" wrapText="1"/>
    </xf>
    <xf numFmtId="169" fontId="102" fillId="0" borderId="10" xfId="0" quotePrefix="1" applyNumberFormat="1" applyFont="1" applyBorder="1" applyAlignment="1">
      <alignment horizontal="center"/>
    </xf>
    <xf numFmtId="3" fontId="101" fillId="0" borderId="10" xfId="0" quotePrefix="1" applyNumberFormat="1" applyFont="1" applyBorder="1" applyAlignment="1">
      <alignment horizontal="right" vertical="center"/>
    </xf>
    <xf numFmtId="166" fontId="101" fillId="0" borderId="10" xfId="40" applyNumberFormat="1" applyFont="1" applyBorder="1" applyAlignment="1">
      <alignment horizontal="right" vertical="center"/>
    </xf>
    <xf numFmtId="0" fontId="101" fillId="0" borderId="10" xfId="0" applyFont="1" applyBorder="1" applyAlignment="1">
      <alignment horizontal="right" vertical="center"/>
    </xf>
    <xf numFmtId="3" fontId="101" fillId="0" borderId="10" xfId="0" applyNumberFormat="1" applyFont="1" applyBorder="1" applyAlignment="1">
      <alignment horizontal="right" vertical="center"/>
    </xf>
    <xf numFmtId="3" fontId="101" fillId="0" borderId="10" xfId="40" applyNumberFormat="1" applyFont="1" applyBorder="1" applyAlignment="1">
      <alignment horizontal="right" vertical="center"/>
    </xf>
    <xf numFmtId="0" fontId="101" fillId="0" borderId="10" xfId="0" applyFont="1" applyBorder="1" applyAlignment="1">
      <alignment horizontal="center"/>
    </xf>
    <xf numFmtId="3" fontId="101" fillId="0" borderId="10" xfId="0" applyNumberFormat="1" applyFont="1" applyBorder="1" applyAlignment="1">
      <alignment horizontal="center"/>
    </xf>
    <xf numFmtId="3" fontId="101" fillId="0" borderId="10" xfId="40" applyNumberFormat="1" applyFont="1" applyBorder="1" applyAlignment="1">
      <alignment horizontal="center"/>
    </xf>
    <xf numFmtId="4" fontId="101" fillId="0" borderId="10" xfId="40" applyNumberFormat="1" applyFont="1" applyBorder="1"/>
    <xf numFmtId="4" fontId="102" fillId="0" borderId="10" xfId="40" applyNumberFormat="1" applyFont="1" applyBorder="1"/>
    <xf numFmtId="0" fontId="102" fillId="0" borderId="10" xfId="0" quotePrefix="1" applyFont="1" applyBorder="1" applyAlignment="1">
      <alignment horizontal="center"/>
    </xf>
    <xf numFmtId="166" fontId="102" fillId="0" borderId="10" xfId="40" applyNumberFormat="1" applyFont="1" applyBorder="1" applyAlignment="1">
      <alignment horizontal="center"/>
    </xf>
    <xf numFmtId="0" fontId="101" fillId="0" borderId="10" xfId="0" applyFont="1" applyBorder="1" applyAlignment="1">
      <alignment wrapText="1"/>
    </xf>
    <xf numFmtId="0" fontId="101" fillId="0" borderId="0" xfId="59" applyFont="1"/>
    <xf numFmtId="0" fontId="114" fillId="56" borderId="21" xfId="59" applyFont="1" applyFill="1" applyBorder="1"/>
    <xf numFmtId="0" fontId="114" fillId="56" borderId="15" xfId="59" applyFont="1" applyFill="1" applyBorder="1"/>
    <xf numFmtId="0" fontId="110" fillId="56" borderId="22" xfId="59" applyFont="1" applyFill="1" applyBorder="1" applyAlignment="1">
      <alignment horizontal="centerContinuous" vertical="center" wrapText="1"/>
    </xf>
    <xf numFmtId="0" fontId="110" fillId="56" borderId="17" xfId="59" applyFont="1" applyFill="1" applyBorder="1" applyAlignment="1">
      <alignment horizontal="centerContinuous" vertical="center" wrapText="1"/>
    </xf>
    <xf numFmtId="0" fontId="110" fillId="56" borderId="16" xfId="59" applyFont="1" applyFill="1" applyBorder="1" applyAlignment="1">
      <alignment horizontal="center" wrapText="1"/>
    </xf>
    <xf numFmtId="0" fontId="110" fillId="56" borderId="11" xfId="59" applyFont="1" applyFill="1" applyBorder="1" applyAlignment="1">
      <alignment horizontal="center" wrapText="1"/>
    </xf>
    <xf numFmtId="0" fontId="101" fillId="0" borderId="12" xfId="59" quotePrefix="1" applyFont="1" applyBorder="1" applyAlignment="1">
      <alignment horizontal="center" vertical="center"/>
    </xf>
    <xf numFmtId="0" fontId="101" fillId="0" borderId="10" xfId="59" quotePrefix="1" applyFont="1" applyBorder="1" applyAlignment="1">
      <alignment horizontal="center" vertical="center"/>
    </xf>
    <xf numFmtId="0" fontId="101" fillId="0" borderId="10" xfId="59" applyFont="1" applyBorder="1" applyAlignment="1">
      <alignment horizontal="center" vertical="center"/>
    </xf>
    <xf numFmtId="166" fontId="101" fillId="0" borderId="10" xfId="33" applyNumberFormat="1" applyFont="1" applyBorder="1" applyAlignment="1">
      <alignment horizontal="center" vertical="center"/>
    </xf>
    <xf numFmtId="166" fontId="101" fillId="0" borderId="10" xfId="33" applyNumberFormat="1" applyFont="1" applyBorder="1" applyAlignment="1">
      <alignment vertical="center"/>
    </xf>
    <xf numFmtId="43" fontId="101" fillId="0" borderId="10" xfId="33" applyFont="1" applyBorder="1" applyAlignment="1">
      <alignment vertical="center"/>
    </xf>
    <xf numFmtId="0" fontId="101" fillId="0" borderId="10" xfId="59" applyFont="1" applyBorder="1" applyAlignment="1">
      <alignment vertical="center"/>
    </xf>
    <xf numFmtId="165" fontId="101" fillId="0" borderId="10" xfId="33" applyNumberFormat="1" applyFont="1" applyBorder="1" applyAlignment="1">
      <alignment vertical="center"/>
    </xf>
    <xf numFmtId="165" fontId="101" fillId="0" borderId="10" xfId="181" quotePrefix="1" applyNumberFormat="1" applyFont="1" applyBorder="1" applyAlignment="1">
      <alignment horizontal="center" vertical="center"/>
    </xf>
    <xf numFmtId="4" fontId="101" fillId="0" borderId="10" xfId="0" quotePrefix="1" applyNumberFormat="1" applyFont="1" applyBorder="1" applyAlignment="1">
      <alignment horizontal="right" vertical="center"/>
    </xf>
    <xf numFmtId="175" fontId="101" fillId="0" borderId="10" xfId="180" quotePrefix="1" applyNumberFormat="1" applyFont="1" applyBorder="1" applyAlignment="1">
      <alignment horizontal="center" vertical="center"/>
    </xf>
    <xf numFmtId="4" fontId="101" fillId="0" borderId="10" xfId="33" applyNumberFormat="1" applyFont="1" applyBorder="1" applyAlignment="1">
      <alignment horizontal="right" vertical="center"/>
    </xf>
    <xf numFmtId="165" fontId="101" fillId="0" borderId="10" xfId="181" applyNumberFormat="1" applyFont="1" applyBorder="1" applyAlignment="1">
      <alignment vertical="center"/>
    </xf>
    <xf numFmtId="3" fontId="101" fillId="0" borderId="10" xfId="0" quotePrefix="1" applyNumberFormat="1" applyFont="1" applyBorder="1" applyAlignment="1">
      <alignment horizontal="center" vertical="center"/>
    </xf>
    <xf numFmtId="0" fontId="101" fillId="0" borderId="10" xfId="59" applyFont="1" applyBorder="1" applyAlignment="1">
      <alignment vertical="center" wrapText="1"/>
    </xf>
    <xf numFmtId="165" fontId="101" fillId="0" borderId="10" xfId="33" applyNumberFormat="1" applyFont="1" applyBorder="1"/>
    <xf numFmtId="0" fontId="101" fillId="0" borderId="10" xfId="59" applyFont="1" applyBorder="1"/>
    <xf numFmtId="166" fontId="101" fillId="0" borderId="10" xfId="33" applyNumberFormat="1" applyFont="1" applyBorder="1"/>
    <xf numFmtId="43" fontId="101" fillId="0" borderId="10" xfId="33" applyFont="1" applyBorder="1"/>
    <xf numFmtId="43" fontId="101" fillId="0" borderId="10" xfId="33" applyFont="1" applyBorder="1" applyAlignment="1">
      <alignment horizontal="center" vertical="center"/>
    </xf>
    <xf numFmtId="165" fontId="101" fillId="0" borderId="10" xfId="33" applyNumberFormat="1" applyFont="1" applyBorder="1" applyAlignment="1">
      <alignment horizontal="center" vertical="center"/>
    </xf>
    <xf numFmtId="3" fontId="101" fillId="0" borderId="10" xfId="59" quotePrefix="1" applyNumberFormat="1" applyFont="1" applyBorder="1" applyAlignment="1">
      <alignment horizontal="right" vertical="center"/>
    </xf>
    <xf numFmtId="3" fontId="101" fillId="0" borderId="10" xfId="33" applyNumberFormat="1" applyFont="1" applyBorder="1" applyAlignment="1">
      <alignment horizontal="right" vertical="center"/>
    </xf>
    <xf numFmtId="3" fontId="101" fillId="0" borderId="10" xfId="59" applyNumberFormat="1" applyFont="1" applyBorder="1" applyAlignment="1">
      <alignment vertical="center"/>
    </xf>
    <xf numFmtId="3" fontId="101" fillId="0" borderId="10" xfId="33" applyNumberFormat="1" applyFont="1" applyBorder="1" applyAlignment="1">
      <alignment vertical="center"/>
    </xf>
    <xf numFmtId="0" fontId="102" fillId="0" borderId="12" xfId="59" quotePrefix="1" applyFont="1" applyBorder="1" applyAlignment="1">
      <alignment horizontal="center" vertical="center"/>
    </xf>
    <xf numFmtId="0" fontId="102" fillId="0" borderId="10" xfId="59" quotePrefix="1" applyFont="1" applyBorder="1" applyAlignment="1">
      <alignment horizontal="center" vertical="center"/>
    </xf>
    <xf numFmtId="0" fontId="102" fillId="0" borderId="10" xfId="59" applyFont="1" applyBorder="1" applyAlignment="1">
      <alignment horizontal="center" vertical="center"/>
    </xf>
    <xf numFmtId="166" fontId="102" fillId="0" borderId="10" xfId="33" applyNumberFormat="1" applyFont="1" applyBorder="1" applyAlignment="1">
      <alignment horizontal="center" vertical="center"/>
    </xf>
    <xf numFmtId="4" fontId="101" fillId="0" borderId="10" xfId="33" applyNumberFormat="1" applyFont="1" applyBorder="1" applyAlignment="1">
      <alignment vertical="center"/>
    </xf>
    <xf numFmtId="43" fontId="101" fillId="0" borderId="10" xfId="181" applyFont="1" applyBorder="1" applyAlignment="1">
      <alignment vertical="center"/>
    </xf>
    <xf numFmtId="4" fontId="101" fillId="0" borderId="10" xfId="59" quotePrefix="1" applyNumberFormat="1" applyFont="1" applyBorder="1" applyAlignment="1">
      <alignment horizontal="right" vertical="center"/>
    </xf>
    <xf numFmtId="0" fontId="102" fillId="0" borderId="0" xfId="59" applyFont="1"/>
    <xf numFmtId="0" fontId="44" fillId="0" borderId="0" xfId="84" applyFont="1" applyFill="1"/>
    <xf numFmtId="0" fontId="101" fillId="0" borderId="0" xfId="144" applyFont="1"/>
    <xf numFmtId="0" fontId="110" fillId="56" borderId="24" xfId="144" applyFont="1" applyFill="1" applyBorder="1" applyAlignment="1">
      <alignment horizontal="centerContinuous" vertical="center" wrapText="1"/>
    </xf>
    <xf numFmtId="0" fontId="110" fillId="56" borderId="16" xfId="144" applyFont="1" applyFill="1" applyBorder="1" applyAlignment="1">
      <alignment horizontal="centerContinuous" vertical="center" wrapText="1"/>
    </xf>
    <xf numFmtId="0" fontId="110" fillId="56" borderId="11" xfId="144" applyFont="1" applyFill="1" applyBorder="1" applyAlignment="1">
      <alignment horizontal="center" vertical="center" wrapText="1"/>
    </xf>
    <xf numFmtId="169" fontId="102" fillId="0" borderId="10" xfId="144" quotePrefix="1" applyNumberFormat="1" applyFont="1" applyBorder="1" applyAlignment="1">
      <alignment horizontal="center"/>
    </xf>
    <xf numFmtId="0" fontId="102" fillId="0" borderId="16" xfId="144" applyFont="1" applyBorder="1" applyAlignment="1">
      <alignment horizontal="center"/>
    </xf>
    <xf numFmtId="0" fontId="102" fillId="0" borderId="17" xfId="144" applyFont="1" applyBorder="1" applyAlignment="1">
      <alignment horizontal="center"/>
    </xf>
    <xf numFmtId="0" fontId="101" fillId="0" borderId="17" xfId="144" applyFont="1" applyBorder="1"/>
    <xf numFmtId="0" fontId="102" fillId="0" borderId="11" xfId="144" applyFont="1" applyBorder="1" applyAlignment="1">
      <alignment horizontal="center"/>
    </xf>
    <xf numFmtId="0" fontId="102" fillId="0" borderId="15" xfId="144" applyFont="1" applyBorder="1" applyAlignment="1">
      <alignment horizontal="center"/>
    </xf>
    <xf numFmtId="0" fontId="101" fillId="0" borderId="15" xfId="144" applyFont="1" applyBorder="1"/>
    <xf numFmtId="0" fontId="102" fillId="0" borderId="11" xfId="144" applyFont="1" applyBorder="1" applyAlignment="1">
      <alignment horizontal="center" vertical="center"/>
    </xf>
    <xf numFmtId="0" fontId="44" fillId="0" borderId="0" xfId="164" applyFont="1" applyAlignment="1">
      <alignment vertical="center"/>
    </xf>
    <xf numFmtId="0" fontId="44" fillId="0" borderId="0" xfId="164" applyFont="1"/>
    <xf numFmtId="0" fontId="44" fillId="0" borderId="0" xfId="165" applyFont="1" applyAlignment="1">
      <alignment wrapText="1"/>
    </xf>
    <xf numFmtId="0" fontId="44" fillId="0" borderId="0" xfId="165" applyFont="1"/>
    <xf numFmtId="0" fontId="46" fillId="0" borderId="16" xfId="164" quotePrefix="1" applyFont="1" applyBorder="1" applyAlignment="1">
      <alignment vertical="center"/>
    </xf>
    <xf numFmtId="0" fontId="46" fillId="0" borderId="10" xfId="164" quotePrefix="1" applyFont="1" applyBorder="1" applyAlignment="1">
      <alignment vertical="center"/>
    </xf>
    <xf numFmtId="0" fontId="46" fillId="0" borderId="10" xfId="163" quotePrefix="1" applyFont="1" applyBorder="1" applyAlignment="1">
      <alignment horizontal="center" vertical="center"/>
    </xf>
    <xf numFmtId="0" fontId="44" fillId="0" borderId="16" xfId="164" applyFont="1" applyBorder="1"/>
    <xf numFmtId="0" fontId="46" fillId="0" borderId="16" xfId="164" applyFont="1" applyBorder="1" applyAlignment="1">
      <alignment horizontal="justify" vertical="center" wrapText="1"/>
    </xf>
    <xf numFmtId="0" fontId="44" fillId="0" borderId="16" xfId="164" applyFont="1" applyBorder="1" applyAlignment="1">
      <alignment horizontal="justify" vertical="center"/>
    </xf>
    <xf numFmtId="0" fontId="46" fillId="0" borderId="16" xfId="163" quotePrefix="1" applyFont="1" applyBorder="1" applyAlignment="1">
      <alignment horizontal="center" vertical="center"/>
    </xf>
    <xf numFmtId="0" fontId="138" fillId="0" borderId="0" xfId="163" applyFont="1"/>
    <xf numFmtId="0" fontId="46" fillId="0" borderId="16" xfId="164" applyFont="1" applyBorder="1" applyAlignment="1">
      <alignment horizontal="center" vertical="center" wrapText="1"/>
    </xf>
    <xf numFmtId="0" fontId="111" fillId="24" borderId="0" xfId="147" applyFont="1" applyFill="1" applyBorder="1" applyAlignment="1">
      <alignment vertical="center"/>
    </xf>
    <xf numFmtId="0" fontId="102" fillId="0" borderId="23" xfId="0" applyFont="1" applyFill="1" applyBorder="1" applyAlignment="1">
      <alignment horizontal="center" vertical="center" wrapText="1"/>
    </xf>
    <xf numFmtId="0" fontId="113" fillId="0" borderId="23" xfId="147" applyFont="1" applyFill="1" applyBorder="1" applyAlignment="1">
      <alignment horizontal="justify" vertical="center"/>
    </xf>
    <xf numFmtId="0" fontId="111" fillId="24" borderId="0" xfId="147" applyFont="1" applyFill="1" applyBorder="1"/>
    <xf numFmtId="0" fontId="110" fillId="56" borderId="17" xfId="148" applyFont="1" applyFill="1" applyBorder="1" applyAlignment="1">
      <alignment horizontal="center" vertical="center" wrapText="1"/>
    </xf>
    <xf numFmtId="0" fontId="110" fillId="56" borderId="24" xfId="148" applyFont="1" applyFill="1" applyBorder="1" applyAlignment="1">
      <alignment horizontal="center" vertical="center" wrapText="1"/>
    </xf>
    <xf numFmtId="169" fontId="102" fillId="0" borderId="16" xfId="0" applyNumberFormat="1" applyFont="1" applyBorder="1" applyAlignment="1">
      <alignment horizontal="center" vertical="center"/>
    </xf>
    <xf numFmtId="0" fontId="139" fillId="24" borderId="16" xfId="147" applyFont="1" applyFill="1" applyBorder="1" applyAlignment="1">
      <alignment horizontal="justify" vertical="center" wrapText="1"/>
    </xf>
    <xf numFmtId="4" fontId="139" fillId="24" borderId="16" xfId="147" applyNumberFormat="1" applyFont="1" applyFill="1" applyBorder="1" applyAlignment="1">
      <alignment horizontal="right" vertical="center" wrapText="1"/>
    </xf>
    <xf numFmtId="4" fontId="139" fillId="24" borderId="17" xfId="149" applyNumberFormat="1" applyFont="1" applyFill="1" applyBorder="1" applyAlignment="1">
      <alignment horizontal="right" vertical="center" wrapText="1"/>
    </xf>
    <xf numFmtId="43" fontId="139" fillId="24" borderId="17" xfId="149" applyFont="1" applyFill="1" applyBorder="1" applyAlignment="1">
      <alignment horizontal="justify" vertical="center" wrapText="1"/>
    </xf>
    <xf numFmtId="43" fontId="139" fillId="24" borderId="16" xfId="149" applyFont="1" applyFill="1" applyBorder="1" applyAlignment="1">
      <alignment horizontal="justify" vertical="center" wrapText="1"/>
    </xf>
    <xf numFmtId="0" fontId="140" fillId="24" borderId="16" xfId="147" applyFont="1" applyFill="1" applyBorder="1" applyAlignment="1">
      <alignment horizontal="center" vertical="center" wrapText="1"/>
    </xf>
    <xf numFmtId="43" fontId="140" fillId="24" borderId="17" xfId="149" applyFont="1" applyFill="1" applyBorder="1" applyAlignment="1">
      <alignment horizontal="justify" vertical="center" wrapText="1"/>
    </xf>
    <xf numFmtId="0" fontId="85" fillId="24" borderId="0" xfId="183" applyFont="1" applyFill="1" applyBorder="1" applyAlignment="1">
      <alignment vertical="top"/>
    </xf>
    <xf numFmtId="0" fontId="43" fillId="0" borderId="0" xfId="148" applyFont="1" applyFill="1" applyBorder="1"/>
    <xf numFmtId="0" fontId="141" fillId="0" borderId="0" xfId="163" applyFont="1" applyFill="1" applyBorder="1" applyAlignment="1">
      <alignment vertical="center"/>
    </xf>
    <xf numFmtId="0" fontId="44" fillId="0" borderId="0" xfId="84" applyFont="1" applyFill="1" applyBorder="1"/>
    <xf numFmtId="0" fontId="43" fillId="0" borderId="0" xfId="84" applyFont="1" applyFill="1" applyBorder="1"/>
    <xf numFmtId="0" fontId="142" fillId="24" borderId="0" xfId="183" applyFont="1" applyFill="1" applyBorder="1" applyAlignment="1">
      <alignment horizontal="center" vertical="center"/>
    </xf>
    <xf numFmtId="0" fontId="143" fillId="0" borderId="0" xfId="163" applyFont="1" applyFill="1" applyBorder="1"/>
    <xf numFmtId="0" fontId="42" fillId="0" borderId="0" xfId="163" applyFont="1" applyFill="1" applyBorder="1" applyAlignment="1">
      <alignment vertical="center"/>
    </xf>
    <xf numFmtId="0" fontId="119" fillId="0" borderId="0" xfId="148" applyFont="1" applyFill="1" applyBorder="1" applyAlignment="1">
      <alignment vertical="center" wrapText="1"/>
    </xf>
    <xf numFmtId="0" fontId="112" fillId="24" borderId="0" xfId="183" applyFont="1" applyFill="1" applyBorder="1" applyAlignment="1">
      <alignment vertical="top"/>
    </xf>
    <xf numFmtId="0" fontId="42" fillId="0" borderId="0" xfId="163" applyFont="1" applyFill="1" applyBorder="1"/>
    <xf numFmtId="0" fontId="42" fillId="0" borderId="0" xfId="163" applyFont="1" applyFill="1" applyBorder="1" applyAlignment="1">
      <alignment horizontal="left"/>
    </xf>
    <xf numFmtId="0" fontId="44" fillId="0" borderId="0" xfId="184" applyFont="1" applyFill="1" applyBorder="1" applyAlignment="1">
      <alignment wrapText="1"/>
    </xf>
    <xf numFmtId="0" fontId="42" fillId="0" borderId="0" xfId="163" applyFont="1" applyFill="1" applyBorder="1" applyAlignment="1">
      <alignment vertical="center" wrapText="1"/>
    </xf>
    <xf numFmtId="0" fontId="87" fillId="0" borderId="0" xfId="148" applyFont="1" applyFill="1" applyBorder="1" applyAlignment="1">
      <alignment vertical="center" wrapText="1"/>
    </xf>
    <xf numFmtId="0" fontId="139" fillId="24" borderId="37" xfId="183" applyFont="1" applyFill="1" applyBorder="1" applyAlignment="1">
      <alignment horizontal="left" vertical="center" wrapText="1"/>
    </xf>
    <xf numFmtId="0" fontId="96" fillId="0" borderId="0" xfId="184" applyFont="1" applyFill="1" applyBorder="1" applyAlignment="1" applyProtection="1">
      <alignment vertical="center" wrapText="1"/>
      <protection locked="0"/>
    </xf>
    <xf numFmtId="0" fontId="96" fillId="0" borderId="0" xfId="184" applyFont="1" applyFill="1" applyBorder="1" applyAlignment="1" applyProtection="1">
      <alignment vertical="center"/>
      <protection locked="0"/>
    </xf>
    <xf numFmtId="0" fontId="144" fillId="0" borderId="0" xfId="184" applyFont="1" applyFill="1" applyBorder="1" applyAlignment="1">
      <alignment vertical="center"/>
    </xf>
    <xf numFmtId="0" fontId="145" fillId="0" borderId="0" xfId="184" applyFont="1" applyFill="1" applyBorder="1" applyAlignment="1">
      <alignment vertical="center"/>
    </xf>
    <xf numFmtId="0" fontId="144" fillId="0" borderId="0" xfId="184" applyFont="1" applyFill="1" applyBorder="1"/>
    <xf numFmtId="0" fontId="143" fillId="0" borderId="0" xfId="184" applyFont="1" applyFill="1" applyBorder="1" applyAlignment="1" applyProtection="1">
      <alignment vertical="center" wrapText="1"/>
      <protection locked="0"/>
    </xf>
    <xf numFmtId="0" fontId="146" fillId="0" borderId="0" xfId="184" applyFont="1" applyFill="1" applyBorder="1" applyAlignment="1" applyProtection="1">
      <alignment vertical="center"/>
      <protection locked="0"/>
    </xf>
    <xf numFmtId="0" fontId="139" fillId="24" borderId="0" xfId="183" applyFont="1" applyFill="1" applyBorder="1" applyAlignment="1">
      <alignment vertical="center" wrapText="1"/>
    </xf>
    <xf numFmtId="0" fontId="111" fillId="24" borderId="0" xfId="183" applyFont="1" applyFill="1" applyBorder="1" applyAlignment="1">
      <alignment vertical="top"/>
    </xf>
    <xf numFmtId="0" fontId="139" fillId="24" borderId="0" xfId="183" applyFont="1" applyFill="1" applyBorder="1" applyAlignment="1">
      <alignment horizontal="justify" vertical="top" wrapText="1"/>
    </xf>
    <xf numFmtId="0" fontId="139" fillId="24" borderId="0" xfId="183" applyFont="1" applyFill="1" applyBorder="1" applyAlignment="1">
      <alignment vertical="top" wrapText="1"/>
    </xf>
    <xf numFmtId="0" fontId="139" fillId="24" borderId="38" xfId="183" applyFont="1" applyFill="1" applyBorder="1" applyAlignment="1">
      <alignment horizontal="justify" vertical="top" wrapText="1"/>
    </xf>
    <xf numFmtId="0" fontId="139" fillId="24" borderId="33" xfId="183" applyFont="1" applyFill="1" applyBorder="1" applyAlignment="1">
      <alignment horizontal="justify" vertical="top" wrapText="1"/>
    </xf>
    <xf numFmtId="0" fontId="139" fillId="24" borderId="39" xfId="183" applyFont="1" applyFill="1" applyBorder="1" applyAlignment="1">
      <alignment horizontal="justify" vertical="top" wrapText="1"/>
    </xf>
    <xf numFmtId="0" fontId="139" fillId="24" borderId="24" xfId="183" applyFont="1" applyFill="1" applyBorder="1" applyAlignment="1">
      <alignment horizontal="left" vertical="top" wrapText="1"/>
    </xf>
    <xf numFmtId="0" fontId="105" fillId="0" borderId="0" xfId="84" applyFont="1" applyBorder="1" applyAlignment="1" applyProtection="1">
      <alignment vertical="top" wrapText="1"/>
      <protection locked="0"/>
    </xf>
    <xf numFmtId="0" fontId="105" fillId="0" borderId="0" xfId="84" applyFont="1" applyBorder="1" applyAlignment="1" applyProtection="1">
      <alignment horizontal="left" vertical="top" wrapText="1"/>
      <protection locked="0"/>
    </xf>
    <xf numFmtId="0" fontId="75" fillId="0" borderId="0" xfId="128" applyFont="1"/>
    <xf numFmtId="0" fontId="101" fillId="0" borderId="20" xfId="128" applyFont="1" applyBorder="1" applyAlignment="1">
      <alignment horizontal="justify" vertical="center"/>
    </xf>
    <xf numFmtId="0" fontId="101" fillId="0" borderId="15" xfId="128" applyFont="1" applyBorder="1" applyAlignment="1">
      <alignment horizontal="justify" vertical="center"/>
    </xf>
    <xf numFmtId="0" fontId="102" fillId="0" borderId="0" xfId="128" applyFont="1" applyAlignment="1">
      <alignment horizontal="left" vertical="top"/>
    </xf>
    <xf numFmtId="0" fontId="102" fillId="0" borderId="0" xfId="128" applyFont="1" applyAlignment="1">
      <alignment horizontal="center" vertical="top"/>
    </xf>
    <xf numFmtId="0" fontId="101" fillId="0" borderId="0" xfId="128" applyFont="1" applyAlignment="1">
      <alignment vertical="top"/>
    </xf>
    <xf numFmtId="0" fontId="101" fillId="0" borderId="0" xfId="128" applyFont="1" applyAlignment="1">
      <alignment horizontal="center" vertical="top"/>
    </xf>
    <xf numFmtId="0" fontId="79" fillId="0" borderId="0" xfId="128" applyFont="1" applyAlignment="1"/>
    <xf numFmtId="0" fontId="79" fillId="0" borderId="0" xfId="128" applyFont="1" applyAlignment="1">
      <alignment horizontal="center"/>
    </xf>
    <xf numFmtId="0" fontId="105" fillId="0" borderId="0" xfId="84" applyFont="1" applyBorder="1" applyAlignment="1" applyProtection="1">
      <alignment horizontal="center" vertical="top" wrapText="1"/>
      <protection locked="0"/>
    </xf>
    <xf numFmtId="0" fontId="75" fillId="0" borderId="0" xfId="0" applyFont="1" applyAlignment="1">
      <alignment horizontal="left" vertical="top" wrapText="1" indent="12"/>
    </xf>
    <xf numFmtId="0" fontId="75" fillId="0" borderId="0" xfId="0" applyFont="1" applyAlignment="1">
      <alignment horizontal="left" vertical="top" wrapText="1" indent="8"/>
    </xf>
    <xf numFmtId="0" fontId="75" fillId="0" borderId="0" xfId="0" applyFont="1" applyAlignment="1">
      <alignment horizontal="left" vertical="top" wrapText="1" indent="10"/>
    </xf>
    <xf numFmtId="0" fontId="101" fillId="0" borderId="0" xfId="182" applyFont="1"/>
    <xf numFmtId="4" fontId="101" fillId="0" borderId="0" xfId="182" applyNumberFormat="1" applyFont="1"/>
    <xf numFmtId="0" fontId="102" fillId="0" borderId="14" xfId="182" applyFont="1" applyBorder="1" applyAlignment="1">
      <alignment vertical="top"/>
    </xf>
    <xf numFmtId="0" fontId="102" fillId="0" borderId="0" xfId="182" applyFont="1" applyBorder="1" applyAlignment="1">
      <alignment vertical="top"/>
    </xf>
    <xf numFmtId="0" fontId="102" fillId="0" borderId="13" xfId="182" applyFont="1" applyBorder="1" applyAlignment="1">
      <alignment vertical="top"/>
    </xf>
    <xf numFmtId="0" fontId="101" fillId="0" borderId="0" xfId="182" applyFont="1" applyAlignment="1">
      <alignment vertical="center"/>
    </xf>
    <xf numFmtId="0" fontId="101" fillId="0" borderId="14" xfId="182" applyFont="1" applyBorder="1" applyAlignment="1">
      <alignment vertical="top"/>
    </xf>
    <xf numFmtId="0" fontId="101" fillId="0" borderId="0" xfId="182" applyFont="1" applyBorder="1" applyAlignment="1">
      <alignment vertical="top"/>
    </xf>
    <xf numFmtId="0" fontId="101" fillId="0" borderId="13" xfId="182" applyFont="1" applyBorder="1" applyAlignment="1">
      <alignment vertical="top"/>
    </xf>
    <xf numFmtId="0" fontId="75" fillId="0" borderId="14" xfId="182" applyFont="1" applyBorder="1" applyAlignment="1">
      <alignment vertical="top"/>
    </xf>
    <xf numFmtId="0" fontId="75" fillId="0" borderId="0" xfId="182" applyFont="1" applyBorder="1" applyAlignment="1">
      <alignment vertical="top"/>
    </xf>
    <xf numFmtId="0" fontId="75" fillId="0" borderId="13" xfId="182" applyFont="1" applyBorder="1" applyAlignment="1">
      <alignment vertical="top"/>
    </xf>
    <xf numFmtId="0" fontId="75" fillId="0" borderId="0" xfId="182" applyFont="1"/>
    <xf numFmtId="0" fontId="79" fillId="0" borderId="14" xfId="182" applyFont="1" applyBorder="1" applyAlignment="1">
      <alignment vertical="top"/>
    </xf>
    <xf numFmtId="0" fontId="79" fillId="0" borderId="0" xfId="182" applyFont="1" applyBorder="1" applyAlignment="1">
      <alignment vertical="top"/>
    </xf>
    <xf numFmtId="0" fontId="79" fillId="0" borderId="13" xfId="182" applyFont="1" applyBorder="1" applyAlignment="1">
      <alignment vertical="top"/>
    </xf>
    <xf numFmtId="0" fontId="75" fillId="0" borderId="0" xfId="182" applyFont="1" applyAlignment="1">
      <alignment horizontal="left" vertical="top"/>
    </xf>
    <xf numFmtId="0" fontId="75" fillId="0" borderId="0" xfId="182" applyFont="1" applyBorder="1" applyAlignment="1">
      <alignment horizontal="center" vertical="top"/>
    </xf>
    <xf numFmtId="0" fontId="75" fillId="0" borderId="0" xfId="182" applyFont="1" applyAlignment="1"/>
    <xf numFmtId="0" fontId="75" fillId="0" borderId="0" xfId="182" applyFont="1" applyAlignment="1">
      <alignment horizontal="right"/>
    </xf>
    <xf numFmtId="0" fontId="75" fillId="0" borderId="0" xfId="182" applyFont="1" applyBorder="1"/>
    <xf numFmtId="0" fontId="79" fillId="0" borderId="0" xfId="182" applyFont="1" applyAlignment="1">
      <alignment horizontal="center" vertical="center" wrapText="1"/>
    </xf>
    <xf numFmtId="0" fontId="79" fillId="0" borderId="0" xfId="182" applyFont="1" applyAlignment="1">
      <alignment vertical="center" wrapText="1"/>
    </xf>
    <xf numFmtId="0" fontId="79" fillId="0" borderId="0" xfId="182" applyFont="1" applyAlignment="1"/>
    <xf numFmtId="0" fontId="79" fillId="0" borderId="0" xfId="182" applyFont="1"/>
    <xf numFmtId="0" fontId="79" fillId="0" borderId="0" xfId="182" applyFont="1" applyAlignment="1">
      <alignment horizontal="right"/>
    </xf>
    <xf numFmtId="0" fontId="79" fillId="0" borderId="0" xfId="182" applyFont="1" applyBorder="1"/>
    <xf numFmtId="0" fontId="79" fillId="0" borderId="0" xfId="182" applyFont="1" applyAlignment="1">
      <alignment horizontal="left" vertical="top" wrapText="1" indent="10"/>
    </xf>
    <xf numFmtId="0" fontId="79" fillId="0" borderId="0" xfId="182" applyFont="1" applyAlignment="1">
      <alignment horizontal="center"/>
    </xf>
    <xf numFmtId="0" fontId="79" fillId="0" borderId="0" xfId="182" applyFont="1" applyAlignment="1">
      <alignment vertical="top" wrapText="1"/>
    </xf>
    <xf numFmtId="0" fontId="79" fillId="0" borderId="0" xfId="182" applyFont="1" applyBorder="1" applyAlignment="1"/>
    <xf numFmtId="0" fontId="101" fillId="0" borderId="14" xfId="182" applyFont="1" applyBorder="1" applyAlignment="1">
      <alignment horizontal="justify" vertical="justify" wrapText="1"/>
    </xf>
    <xf numFmtId="0" fontId="101" fillId="0" borderId="0" xfId="182" applyFont="1" applyBorder="1" applyAlignment="1">
      <alignment horizontal="justify" vertical="justify" wrapText="1"/>
    </xf>
    <xf numFmtId="0" fontId="101" fillId="0" borderId="13" xfId="182" applyFont="1" applyBorder="1" applyAlignment="1">
      <alignment horizontal="justify" vertical="justify" wrapText="1"/>
    </xf>
    <xf numFmtId="0" fontId="101" fillId="0" borderId="14" xfId="182" applyFont="1" applyBorder="1" applyAlignment="1">
      <alignment horizontal="justify" vertical="center" wrapText="1"/>
    </xf>
    <xf numFmtId="0" fontId="101" fillId="0" borderId="0" xfId="182" applyFont="1" applyBorder="1" applyAlignment="1">
      <alignment horizontal="justify" vertical="center" wrapText="1"/>
    </xf>
    <xf numFmtId="0" fontId="101" fillId="0" borderId="13" xfId="182" applyFont="1" applyBorder="1" applyAlignment="1">
      <alignment horizontal="justify" vertical="center" wrapText="1"/>
    </xf>
    <xf numFmtId="0" fontId="101" fillId="0" borderId="0" xfId="182" applyFont="1" applyAlignment="1">
      <alignment horizontal="center"/>
    </xf>
    <xf numFmtId="4" fontId="75" fillId="0" borderId="0" xfId="182" applyNumberFormat="1" applyFont="1"/>
    <xf numFmtId="4" fontId="75" fillId="0" borderId="0" xfId="182" applyNumberFormat="1" applyFont="1" applyAlignment="1">
      <alignment horizontal="left"/>
    </xf>
    <xf numFmtId="0" fontId="75" fillId="0" borderId="14" xfId="182" applyFont="1" applyBorder="1" applyAlignment="1">
      <alignment vertical="justify" wrapText="1"/>
    </xf>
    <xf numFmtId="0" fontId="75" fillId="0" borderId="0" xfId="182" applyFont="1" applyBorder="1" applyAlignment="1">
      <alignment vertical="justify" wrapText="1"/>
    </xf>
    <xf numFmtId="0" fontId="75" fillId="0" borderId="13" xfId="182" applyFont="1" applyBorder="1" applyAlignment="1">
      <alignment vertical="justify" wrapText="1"/>
    </xf>
    <xf numFmtId="0" fontId="75" fillId="0" borderId="14" xfId="182" applyFont="1" applyBorder="1" applyAlignment="1">
      <alignment horizontal="center" vertical="top"/>
    </xf>
    <xf numFmtId="0" fontId="75" fillId="0" borderId="13" xfId="182" applyFont="1" applyBorder="1" applyAlignment="1">
      <alignment horizontal="center" vertical="top"/>
    </xf>
    <xf numFmtId="0" fontId="75" fillId="0" borderId="0" xfId="182" applyFont="1" applyBorder="1" applyAlignment="1">
      <alignment horizontal="center" vertical="top"/>
    </xf>
    <xf numFmtId="0" fontId="75" fillId="0" borderId="14" xfId="182" applyFont="1" applyBorder="1" applyAlignment="1">
      <alignment vertical="top" wrapText="1"/>
    </xf>
    <xf numFmtId="0" fontId="21" fillId="0" borderId="0" xfId="182" applyBorder="1" applyAlignment="1">
      <alignment wrapText="1"/>
    </xf>
    <xf numFmtId="0" fontId="21" fillId="0" borderId="13" xfId="182" applyBorder="1" applyAlignment="1">
      <alignment wrapText="1"/>
    </xf>
    <xf numFmtId="0" fontId="101" fillId="0" borderId="14" xfId="182" applyFont="1" applyBorder="1" applyAlignment="1">
      <alignment horizontal="center" vertical="top"/>
    </xf>
    <xf numFmtId="0" fontId="101" fillId="0" borderId="0" xfId="182" applyFont="1" applyBorder="1" applyAlignment="1">
      <alignment horizontal="center" vertical="top"/>
    </xf>
    <xf numFmtId="0" fontId="101" fillId="0" borderId="13" xfId="182" applyFont="1" applyBorder="1" applyAlignment="1">
      <alignment horizontal="center" vertical="top"/>
    </xf>
    <xf numFmtId="0" fontId="102" fillId="0" borderId="0" xfId="182" applyFont="1" applyAlignment="1">
      <alignment vertical="center" wrapText="1"/>
    </xf>
    <xf numFmtId="0" fontId="102" fillId="0" borderId="0" xfId="182" applyFont="1" applyAlignment="1">
      <alignment vertical="top" wrapText="1"/>
    </xf>
    <xf numFmtId="0" fontId="102" fillId="0" borderId="0" xfId="182" applyFont="1"/>
    <xf numFmtId="0" fontId="75" fillId="0" borderId="20" xfId="182" applyFont="1" applyBorder="1" applyAlignment="1">
      <alignment horizontal="left" vertical="top"/>
    </xf>
    <xf numFmtId="0" fontId="75" fillId="0" borderId="21" xfId="182" applyFont="1" applyBorder="1" applyAlignment="1">
      <alignment horizontal="left" vertical="top"/>
    </xf>
    <xf numFmtId="0" fontId="75" fillId="0" borderId="21" xfId="182" applyFont="1" applyBorder="1" applyAlignment="1">
      <alignment horizontal="center" vertical="top"/>
    </xf>
    <xf numFmtId="0" fontId="75" fillId="0" borderId="15" xfId="182" applyFont="1" applyBorder="1" applyAlignment="1">
      <alignment horizontal="center" vertical="top"/>
    </xf>
    <xf numFmtId="4" fontId="101" fillId="0" borderId="10" xfId="0" quotePrefix="1" applyNumberFormat="1" applyFont="1" applyBorder="1" applyAlignment="1">
      <alignment horizontal="center" vertical="center"/>
    </xf>
    <xf numFmtId="43" fontId="101" fillId="0" borderId="10" xfId="181" quotePrefix="1" applyFont="1" applyBorder="1" applyAlignment="1">
      <alignment horizontal="center" vertical="center"/>
    </xf>
    <xf numFmtId="4" fontId="102" fillId="0" borderId="10" xfId="33" applyNumberFormat="1" applyFont="1" applyBorder="1"/>
    <xf numFmtId="175" fontId="101" fillId="0" borderId="10" xfId="180" applyNumberFormat="1" applyFont="1" applyBorder="1" applyAlignment="1">
      <alignment horizontal="center" vertical="center"/>
    </xf>
    <xf numFmtId="4" fontId="79" fillId="0" borderId="10" xfId="33" applyNumberFormat="1" applyFont="1" applyBorder="1"/>
    <xf numFmtId="4" fontId="101" fillId="0" borderId="10" xfId="0" quotePrefix="1" applyNumberFormat="1" applyFont="1" applyBorder="1" applyAlignment="1">
      <alignment vertical="center"/>
    </xf>
    <xf numFmtId="4" fontId="101" fillId="0" borderId="10" xfId="0" quotePrefix="1" applyNumberFormat="1" applyFont="1" applyBorder="1" applyAlignment="1"/>
    <xf numFmtId="4" fontId="101" fillId="0" borderId="10" xfId="33" applyNumberFormat="1" applyFont="1" applyBorder="1" applyAlignment="1"/>
    <xf numFmtId="4" fontId="101" fillId="0" borderId="10" xfId="180" quotePrefix="1" applyNumberFormat="1" applyFont="1" applyBorder="1" applyAlignment="1">
      <alignment horizontal="right" vertical="center"/>
    </xf>
    <xf numFmtId="4" fontId="101" fillId="0" borderId="10" xfId="40" applyNumberFormat="1" applyFont="1" applyFill="1" applyBorder="1" applyAlignment="1">
      <alignment vertical="center"/>
    </xf>
    <xf numFmtId="4" fontId="102" fillId="0" borderId="10" xfId="40" applyNumberFormat="1" applyFont="1" applyBorder="1" applyAlignment="1">
      <alignment vertical="center"/>
    </xf>
    <xf numFmtId="4" fontId="75" fillId="0" borderId="0" xfId="0" applyNumberFormat="1" applyFont="1"/>
    <xf numFmtId="4" fontId="102" fillId="0" borderId="10" xfId="0" quotePrefix="1" applyNumberFormat="1" applyFont="1" applyFill="1" applyBorder="1" applyAlignment="1">
      <alignment horizontal="right" vertical="center"/>
    </xf>
    <xf numFmtId="4" fontId="102" fillId="0" borderId="10" xfId="40" applyNumberFormat="1" applyFont="1" applyFill="1" applyBorder="1" applyAlignment="1">
      <alignment vertical="center"/>
    </xf>
    <xf numFmtId="4" fontId="82" fillId="0" borderId="22" xfId="0" applyNumberFormat="1" applyFont="1" applyBorder="1" applyAlignment="1">
      <alignment vertical="top" wrapText="1"/>
    </xf>
    <xf numFmtId="4" fontId="82" fillId="0" borderId="0" xfId="0" applyNumberFormat="1" applyFont="1"/>
    <xf numFmtId="4" fontId="82" fillId="0" borderId="0" xfId="0" applyNumberFormat="1" applyFont="1" applyBorder="1" applyAlignment="1">
      <alignment vertical="top" wrapText="1"/>
    </xf>
    <xf numFmtId="4" fontId="102" fillId="0" borderId="10" xfId="0" quotePrefix="1" applyNumberFormat="1" applyFont="1" applyBorder="1" applyAlignment="1">
      <alignment horizontal="right" vertical="center"/>
    </xf>
    <xf numFmtId="0" fontId="101" fillId="0" borderId="11" xfId="0" applyFont="1" applyBorder="1" applyAlignment="1">
      <alignment horizontal="center" vertical="center"/>
    </xf>
    <xf numFmtId="0" fontId="101" fillId="0" borderId="11" xfId="0" applyFont="1" applyBorder="1" applyAlignment="1">
      <alignment horizontal="left" vertical="center" wrapText="1"/>
    </xf>
    <xf numFmtId="0" fontId="101" fillId="0" borderId="11" xfId="0" applyFont="1" applyBorder="1" applyAlignment="1">
      <alignment vertical="center"/>
    </xf>
    <xf numFmtId="3" fontId="101" fillId="0" borderId="11" xfId="0" applyNumberFormat="1" applyFont="1" applyBorder="1" applyAlignment="1">
      <alignment horizontal="right" vertical="center"/>
    </xf>
    <xf numFmtId="3" fontId="101" fillId="0" borderId="11" xfId="40" applyNumberFormat="1" applyFont="1" applyBorder="1" applyAlignment="1">
      <alignment horizontal="right" vertical="center"/>
    </xf>
    <xf numFmtId="166" fontId="101" fillId="0" borderId="11" xfId="40" applyNumberFormat="1" applyFont="1" applyBorder="1" applyAlignment="1">
      <alignment vertical="center"/>
    </xf>
    <xf numFmtId="4" fontId="101" fillId="0" borderId="11" xfId="40" applyNumberFormat="1" applyFont="1" applyBorder="1" applyAlignment="1">
      <alignment vertical="center"/>
    </xf>
    <xf numFmtId="0" fontId="102" fillId="0" borderId="0" xfId="0" applyFont="1"/>
    <xf numFmtId="0" fontId="101" fillId="0" borderId="0" xfId="0" applyFont="1" applyAlignment="1">
      <alignment horizontal="left" vertical="top" wrapText="1" indent="12"/>
    </xf>
    <xf numFmtId="0" fontId="101" fillId="0" borderId="0" xfId="0" applyFont="1" applyAlignment="1">
      <alignment horizontal="left" vertical="top" wrapText="1" indent="8"/>
    </xf>
    <xf numFmtId="4" fontId="114" fillId="0" borderId="0" xfId="0" applyNumberFormat="1" applyFont="1" applyBorder="1" applyAlignment="1">
      <alignment vertical="top" wrapText="1"/>
    </xf>
    <xf numFmtId="0" fontId="119" fillId="0" borderId="0" xfId="179" applyFont="1" applyBorder="1" applyAlignment="1">
      <alignment vertical="top"/>
    </xf>
    <xf numFmtId="0" fontId="101" fillId="0" borderId="0" xfId="179" applyFont="1" applyBorder="1" applyAlignment="1">
      <alignment vertical="top"/>
    </xf>
    <xf numFmtId="0" fontId="101" fillId="0" borderId="0" xfId="0" applyFont="1" applyBorder="1"/>
    <xf numFmtId="166" fontId="101" fillId="0" borderId="0" xfId="40" applyNumberFormat="1" applyFont="1" applyBorder="1"/>
    <xf numFmtId="43" fontId="101" fillId="0" borderId="0" xfId="40" applyFont="1" applyBorder="1"/>
    <xf numFmtId="165" fontId="101" fillId="0" borderId="0" xfId="40" applyNumberFormat="1" applyFont="1" applyBorder="1"/>
    <xf numFmtId="0" fontId="101" fillId="0" borderId="11" xfId="0" applyFont="1" applyBorder="1" applyAlignment="1">
      <alignment horizontal="center" vertical="center" wrapText="1"/>
    </xf>
    <xf numFmtId="165" fontId="101" fillId="0" borderId="11" xfId="40" applyNumberFormat="1" applyFont="1" applyBorder="1" applyAlignment="1">
      <alignment vertical="center"/>
    </xf>
    <xf numFmtId="4" fontId="101" fillId="0" borderId="11" xfId="40" applyNumberFormat="1" applyFont="1" applyFill="1" applyBorder="1" applyAlignment="1">
      <alignment vertical="center"/>
    </xf>
    <xf numFmtId="0" fontId="140" fillId="24" borderId="0" xfId="147" applyFont="1" applyFill="1" applyBorder="1" applyAlignment="1">
      <alignment horizontal="center" vertical="center" wrapText="1"/>
    </xf>
    <xf numFmtId="0" fontId="139" fillId="24" borderId="0" xfId="147" applyFont="1" applyFill="1" applyBorder="1" applyAlignment="1">
      <alignment horizontal="justify" vertical="center" wrapText="1"/>
    </xf>
    <xf numFmtId="43" fontId="140" fillId="24" borderId="0" xfId="149" applyFont="1" applyFill="1" applyBorder="1" applyAlignment="1">
      <alignment horizontal="justify" vertical="center" wrapText="1"/>
    </xf>
    <xf numFmtId="43" fontId="139" fillId="24" borderId="0" xfId="149" applyFont="1" applyFill="1" applyBorder="1" applyAlignment="1">
      <alignment horizontal="justify" vertical="center" wrapText="1"/>
    </xf>
    <xf numFmtId="0" fontId="79" fillId="0" borderId="0" xfId="182" applyFont="1" applyBorder="1" applyAlignment="1">
      <alignment horizontal="center" wrapText="1"/>
    </xf>
    <xf numFmtId="0" fontId="110" fillId="56" borderId="11" xfId="144" applyFont="1" applyFill="1" applyBorder="1" applyAlignment="1">
      <alignment horizontal="center" vertical="center" wrapText="1"/>
    </xf>
    <xf numFmtId="0" fontId="103" fillId="0" borderId="0" xfId="84" applyFont="1" applyBorder="1" applyAlignment="1">
      <alignment vertical="center"/>
    </xf>
    <xf numFmtId="4" fontId="101" fillId="0" borderId="0" xfId="59" applyNumberFormat="1" applyFont="1"/>
    <xf numFmtId="4" fontId="101" fillId="0" borderId="0" xfId="0" applyNumberFormat="1" applyFont="1" applyBorder="1" applyAlignment="1">
      <alignment vertical="top" wrapText="1"/>
    </xf>
    <xf numFmtId="0" fontId="43" fillId="0" borderId="0" xfId="84" applyFont="1" applyBorder="1"/>
    <xf numFmtId="0" fontId="102" fillId="0" borderId="21" xfId="84" applyFont="1" applyBorder="1" applyAlignment="1">
      <alignment vertical="center"/>
    </xf>
    <xf numFmtId="0" fontId="101" fillId="0" borderId="21" xfId="84" applyFont="1" applyBorder="1"/>
    <xf numFmtId="0" fontId="102" fillId="0" borderId="23" xfId="84" applyFont="1" applyBorder="1" applyAlignment="1">
      <alignment horizontal="center" vertical="center" wrapText="1"/>
    </xf>
    <xf numFmtId="0" fontId="46" fillId="24" borderId="16" xfId="148" applyFont="1" applyFill="1" applyBorder="1" applyAlignment="1">
      <alignment horizontal="center" vertical="center" wrapText="1"/>
    </xf>
    <xf numFmtId="0" fontId="147" fillId="24" borderId="16" xfId="148" applyFont="1" applyFill="1" applyBorder="1" applyAlignment="1">
      <alignment horizontal="center" vertical="center" wrapText="1"/>
    </xf>
    <xf numFmtId="0" fontId="46" fillId="0" borderId="14" xfId="148" applyFont="1" applyBorder="1" applyAlignment="1">
      <alignment horizontal="center" vertical="center" wrapText="1"/>
    </xf>
    <xf numFmtId="2" fontId="46" fillId="0" borderId="11" xfId="148" applyNumberFormat="1" applyFont="1" applyBorder="1" applyAlignment="1">
      <alignment horizontal="center" vertical="center" wrapText="1"/>
    </xf>
    <xf numFmtId="3" fontId="46" fillId="24" borderId="16" xfId="148" applyNumberFormat="1" applyFont="1" applyFill="1" applyBorder="1" applyAlignment="1">
      <alignment horizontal="center" vertical="center" wrapText="1"/>
    </xf>
    <xf numFmtId="9" fontId="46" fillId="24" borderId="16" xfId="188" applyFont="1" applyFill="1" applyBorder="1" applyAlignment="1">
      <alignment horizontal="center" vertical="center" wrapText="1"/>
    </xf>
    <xf numFmtId="9" fontId="46" fillId="24" borderId="16" xfId="148" applyNumberFormat="1" applyFont="1" applyFill="1" applyBorder="1" applyAlignment="1">
      <alignment horizontal="center" vertical="center" wrapText="1"/>
    </xf>
    <xf numFmtId="10" fontId="46" fillId="24" borderId="16" xfId="148" applyNumberFormat="1" applyFont="1" applyFill="1" applyBorder="1" applyAlignment="1">
      <alignment horizontal="center" vertical="center" wrapText="1"/>
    </xf>
    <xf numFmtId="3" fontId="46" fillId="24" borderId="0" xfId="148" applyNumberFormat="1" applyFont="1" applyFill="1" applyBorder="1" applyAlignment="1">
      <alignment horizontal="center" vertical="center" wrapText="1"/>
    </xf>
    <xf numFmtId="3" fontId="148" fillId="24" borderId="0" xfId="148" applyNumberFormat="1" applyFont="1" applyFill="1" applyBorder="1" applyAlignment="1">
      <alignment horizontal="center" vertical="center" wrapText="1"/>
    </xf>
    <xf numFmtId="0" fontId="115" fillId="0" borderId="0" xfId="84" applyFont="1" applyBorder="1" applyAlignment="1">
      <alignment horizontal="justify" vertical="center" wrapText="1"/>
    </xf>
    <xf numFmtId="0" fontId="116" fillId="0" borderId="0" xfId="84" applyFont="1" applyBorder="1" applyAlignment="1">
      <alignment horizontal="justify" vertical="center" wrapText="1"/>
    </xf>
    <xf numFmtId="0" fontId="116" fillId="0" borderId="0" xfId="84" applyFont="1" applyBorder="1" applyAlignment="1">
      <alignment horizontal="center" vertical="center" wrapText="1"/>
    </xf>
    <xf numFmtId="0" fontId="79" fillId="0" borderId="0" xfId="144" applyFont="1" applyAlignment="1">
      <alignment horizontal="right" wrapText="1"/>
    </xf>
    <xf numFmtId="0" fontId="149" fillId="0" borderId="0" xfId="144" applyFont="1" applyAlignment="1">
      <alignment vertical="top"/>
    </xf>
    <xf numFmtId="0" fontId="150" fillId="0" borderId="0" xfId="84" applyFont="1"/>
    <xf numFmtId="0" fontId="120" fillId="0" borderId="16" xfId="148" applyFont="1" applyBorder="1" applyAlignment="1">
      <alignment horizontal="center" vertical="center" wrapText="1"/>
    </xf>
    <xf numFmtId="3" fontId="120" fillId="0" borderId="16" xfId="148" applyNumberFormat="1" applyFont="1" applyFill="1" applyBorder="1" applyAlignment="1">
      <alignment horizontal="center" vertical="center" wrapText="1"/>
    </xf>
    <xf numFmtId="0" fontId="120" fillId="0" borderId="16" xfId="148" applyFont="1" applyFill="1" applyBorder="1" applyAlignment="1">
      <alignment horizontal="center" vertical="center" wrapText="1"/>
    </xf>
    <xf numFmtId="0" fontId="120" fillId="0" borderId="16" xfId="148" applyFont="1" applyBorder="1" applyAlignment="1">
      <alignment horizontal="center" vertical="center"/>
    </xf>
    <xf numFmtId="0" fontId="120" fillId="0" borderId="0" xfId="186" applyFont="1"/>
    <xf numFmtId="0" fontId="119" fillId="0" borderId="0" xfId="186" applyFont="1"/>
    <xf numFmtId="0" fontId="115" fillId="0" borderId="0" xfId="148" applyFont="1" applyBorder="1" applyAlignment="1">
      <alignment horizontal="justify" vertical="center" wrapText="1"/>
    </xf>
    <xf numFmtId="0" fontId="116" fillId="0" borderId="0" xfId="148" applyFont="1" applyBorder="1" applyAlignment="1">
      <alignment horizontal="justify" vertical="center" wrapText="1"/>
    </xf>
    <xf numFmtId="0" fontId="116" fillId="0" borderId="0" xfId="148" applyFont="1" applyBorder="1" applyAlignment="1">
      <alignment horizontal="center" vertical="center" wrapText="1"/>
    </xf>
    <xf numFmtId="0" fontId="79" fillId="0" borderId="0" xfId="179" applyFont="1" applyAlignment="1">
      <alignment horizontal="right" vertical="top"/>
    </xf>
    <xf numFmtId="0" fontId="79" fillId="0" borderId="0" xfId="179" applyFont="1" applyAlignment="1">
      <alignment horizontal="left" vertical="top"/>
    </xf>
    <xf numFmtId="0" fontId="101" fillId="0" borderId="0" xfId="148" applyFont="1" applyAlignment="1">
      <alignment horizontal="center" vertical="top"/>
    </xf>
    <xf numFmtId="0" fontId="101" fillId="0" borderId="0" xfId="148" applyFont="1"/>
    <xf numFmtId="0" fontId="79" fillId="0" borderId="0" xfId="179" applyFont="1" applyAlignment="1">
      <alignment vertical="top" wrapText="1"/>
    </xf>
    <xf numFmtId="0" fontId="150" fillId="0" borderId="0" xfId="148" applyFont="1"/>
    <xf numFmtId="3" fontId="119" fillId="0" borderId="16" xfId="148" applyNumberFormat="1" applyFont="1" applyBorder="1" applyAlignment="1">
      <alignment horizontal="center" vertical="center" wrapText="1"/>
    </xf>
    <xf numFmtId="3" fontId="119" fillId="0" borderId="16" xfId="148" applyNumberFormat="1" applyFont="1" applyFill="1" applyBorder="1" applyAlignment="1">
      <alignment horizontal="center" vertical="center" wrapText="1"/>
    </xf>
    <xf numFmtId="0" fontId="47" fillId="0" borderId="0" xfId="148" quotePrefix="1" applyFont="1" applyBorder="1" applyAlignment="1">
      <alignment horizontal="center" vertical="center" wrapText="1"/>
    </xf>
    <xf numFmtId="0" fontId="47" fillId="0" borderId="0" xfId="148" applyFont="1" applyBorder="1" applyAlignment="1">
      <alignment horizontal="center" vertical="center" wrapText="1"/>
    </xf>
    <xf numFmtId="0" fontId="119" fillId="0" borderId="0" xfId="148" applyFont="1" applyBorder="1" applyAlignment="1">
      <alignment horizontal="center" vertical="center" wrapText="1"/>
    </xf>
    <xf numFmtId="175" fontId="47" fillId="0" borderId="0" xfId="148" quotePrefix="1" applyNumberFormat="1" applyFont="1" applyBorder="1" applyAlignment="1">
      <alignment horizontal="center" vertical="center" wrapText="1"/>
    </xf>
    <xf numFmtId="10" fontId="47" fillId="0" borderId="0" xfId="148" applyNumberFormat="1" applyFont="1" applyBorder="1" applyAlignment="1">
      <alignment horizontal="center" vertical="center" wrapText="1"/>
    </xf>
    <xf numFmtId="0" fontId="44" fillId="24" borderId="16" xfId="148" applyFont="1" applyFill="1" applyBorder="1" applyAlignment="1">
      <alignment horizontal="center" vertical="center"/>
    </xf>
    <xf numFmtId="0" fontId="44" fillId="24" borderId="16" xfId="148" applyFont="1" applyFill="1" applyBorder="1" applyAlignment="1">
      <alignment horizontal="center" vertical="center" wrapText="1"/>
    </xf>
    <xf numFmtId="0" fontId="44" fillId="0" borderId="16" xfId="148" applyFont="1" applyFill="1" applyBorder="1" applyAlignment="1">
      <alignment horizontal="center" vertical="center"/>
    </xf>
    <xf numFmtId="2" fontId="44" fillId="24" borderId="16" xfId="185" applyNumberFormat="1" applyFont="1" applyFill="1" applyBorder="1" applyAlignment="1">
      <alignment horizontal="center" vertical="center" wrapText="1"/>
    </xf>
    <xf numFmtId="0" fontId="44" fillId="0" borderId="16" xfId="148" applyFont="1" applyFill="1" applyBorder="1" applyAlignment="1">
      <alignment horizontal="center" vertical="center" wrapText="1"/>
    </xf>
    <xf numFmtId="3" fontId="21" fillId="24" borderId="0" xfId="182" applyNumberFormat="1" applyFill="1" applyAlignment="1">
      <alignment horizontal="center" vertical="center"/>
    </xf>
    <xf numFmtId="0" fontId="119" fillId="0" borderId="16" xfId="84" applyFont="1" applyBorder="1" applyAlignment="1">
      <alignment horizontal="justify" vertical="center" wrapText="1"/>
    </xf>
    <xf numFmtId="0" fontId="119" fillId="0" borderId="16" xfId="84" applyFont="1" applyBorder="1" applyAlignment="1">
      <alignment horizontal="center" vertical="center" wrapText="1"/>
    </xf>
    <xf numFmtId="0" fontId="119" fillId="0" borderId="16" xfId="84" applyFont="1" applyFill="1" applyBorder="1" applyAlignment="1">
      <alignment horizontal="center" vertical="center" wrapText="1"/>
    </xf>
    <xf numFmtId="3" fontId="119" fillId="0" borderId="16" xfId="84" applyNumberFormat="1" applyFont="1" applyBorder="1" applyAlignment="1">
      <alignment horizontal="center" vertical="center" wrapText="1"/>
    </xf>
    <xf numFmtId="0" fontId="119" fillId="0" borderId="16" xfId="84" applyFont="1" applyFill="1" applyBorder="1" applyAlignment="1">
      <alignment horizontal="justify" vertical="center" wrapText="1"/>
    </xf>
    <xf numFmtId="0" fontId="75" fillId="0" borderId="0" xfId="144" applyFont="1" applyAlignment="1">
      <alignment vertical="top"/>
    </xf>
    <xf numFmtId="0" fontId="101" fillId="0" borderId="0" xfId="84" applyFont="1" applyAlignment="1">
      <alignment vertical="top"/>
    </xf>
    <xf numFmtId="0" fontId="79" fillId="0" borderId="0" xfId="144" applyFont="1" applyBorder="1" applyAlignment="1">
      <alignment vertical="top"/>
    </xf>
    <xf numFmtId="0" fontId="43" fillId="0" borderId="0" xfId="84" applyFont="1" applyFill="1"/>
    <xf numFmtId="0" fontId="101" fillId="24" borderId="12" xfId="148" quotePrefix="1" applyFont="1" applyFill="1" applyBorder="1" applyAlignment="1">
      <alignment horizontal="center" vertical="center" wrapText="1"/>
    </xf>
    <xf numFmtId="0" fontId="101" fillId="24" borderId="16" xfId="148" quotePrefix="1" applyFont="1" applyFill="1" applyBorder="1" applyAlignment="1">
      <alignment vertical="center" wrapText="1"/>
    </xf>
    <xf numFmtId="0" fontId="101" fillId="0" borderId="16" xfId="84" applyFont="1" applyBorder="1" applyAlignment="1">
      <alignment horizontal="center" vertical="center" wrapText="1"/>
    </xf>
    <xf numFmtId="0" fontId="101" fillId="0" borderId="16" xfId="84" applyFont="1" applyBorder="1" applyAlignment="1">
      <alignment horizontal="left" vertical="center" wrapText="1"/>
    </xf>
    <xf numFmtId="0" fontId="152" fillId="0" borderId="0" xfId="84" applyFont="1" applyFill="1"/>
    <xf numFmtId="0" fontId="101" fillId="24" borderId="16" xfId="148" applyFont="1" applyFill="1" applyBorder="1" applyAlignment="1">
      <alignment horizontal="center" vertical="center" wrapText="1"/>
    </xf>
    <xf numFmtId="0" fontId="101" fillId="24" borderId="11" xfId="148" quotePrefix="1" applyFont="1" applyFill="1" applyBorder="1" applyAlignment="1">
      <alignment horizontal="center" vertical="center" wrapText="1"/>
    </xf>
    <xf numFmtId="0" fontId="101" fillId="24" borderId="16" xfId="148" quotePrefix="1" applyFont="1" applyFill="1" applyBorder="1" applyAlignment="1">
      <alignment horizontal="center" vertical="center" wrapText="1"/>
    </xf>
    <xf numFmtId="0" fontId="101" fillId="0" borderId="0" xfId="186" applyFont="1" applyAlignment="1">
      <alignment horizontal="center" vertical="center"/>
    </xf>
    <xf numFmtId="9" fontId="101" fillId="0" borderId="16" xfId="84" applyNumberFormat="1" applyFont="1" applyBorder="1" applyAlignment="1">
      <alignment horizontal="center" vertical="center" wrapText="1"/>
    </xf>
    <xf numFmtId="0" fontId="101" fillId="24" borderId="11" xfId="148" applyFont="1" applyFill="1" applyBorder="1" applyAlignment="1">
      <alignment horizontal="center" vertical="center" wrapText="1"/>
    </xf>
    <xf numFmtId="0" fontId="101" fillId="0" borderId="16" xfId="186" applyFont="1" applyBorder="1" applyAlignment="1">
      <alignment horizontal="center" vertical="center"/>
    </xf>
    <xf numFmtId="0" fontId="101" fillId="0" borderId="16" xfId="186" applyFont="1" applyBorder="1" applyAlignment="1">
      <alignment horizontal="center" vertical="center" wrapText="1"/>
    </xf>
    <xf numFmtId="9" fontId="101" fillId="0" borderId="16" xfId="186" applyNumberFormat="1" applyFont="1" applyBorder="1" applyAlignment="1">
      <alignment horizontal="center" vertical="center"/>
    </xf>
    <xf numFmtId="0" fontId="101" fillId="0" borderId="0" xfId="84" applyFont="1" applyAlignment="1"/>
    <xf numFmtId="0" fontId="116" fillId="0" borderId="16" xfId="84" applyFont="1" applyBorder="1" applyAlignment="1">
      <alignment horizontal="justify" vertical="center" wrapText="1"/>
    </xf>
    <xf numFmtId="0" fontId="116" fillId="0" borderId="16" xfId="84" applyFont="1" applyBorder="1" applyAlignment="1">
      <alignment horizontal="center" vertical="center" wrapText="1"/>
    </xf>
    <xf numFmtId="3" fontId="116" fillId="0" borderId="16" xfId="84" applyNumberFormat="1" applyFont="1" applyBorder="1" applyAlignment="1">
      <alignment horizontal="center" vertical="center" wrapText="1"/>
    </xf>
    <xf numFmtId="9" fontId="137" fillId="0" borderId="16" xfId="148" applyNumberFormat="1" applyFont="1" applyBorder="1" applyAlignment="1">
      <alignment horizontal="center" vertical="center" wrapText="1"/>
    </xf>
    <xf numFmtId="49" fontId="137" fillId="0" borderId="16" xfId="148" applyNumberFormat="1" applyFont="1" applyBorder="1" applyAlignment="1">
      <alignment horizontal="center" vertical="center" wrapText="1"/>
    </xf>
    <xf numFmtId="0" fontId="79" fillId="0" borderId="0" xfId="182" applyFont="1" applyBorder="1" applyAlignment="1">
      <alignment horizontal="center" vertical="top" wrapText="1"/>
    </xf>
    <xf numFmtId="0" fontId="101" fillId="0" borderId="13" xfId="182" applyFont="1" applyBorder="1" applyAlignment="1">
      <alignment horizontal="justify" vertical="center" wrapText="1"/>
    </xf>
    <xf numFmtId="0" fontId="101" fillId="0" borderId="14" xfId="182" applyFont="1" applyBorder="1" applyAlignment="1">
      <alignment horizontal="left" vertical="top"/>
    </xf>
    <xf numFmtId="0" fontId="101" fillId="0" borderId="13" xfId="182" applyFont="1" applyBorder="1" applyAlignment="1">
      <alignment horizontal="justify" vertical="justify" wrapText="1"/>
    </xf>
    <xf numFmtId="0" fontId="43" fillId="0" borderId="0" xfId="182" applyFont="1"/>
    <xf numFmtId="0" fontId="117" fillId="56" borderId="14" xfId="182" applyFont="1" applyFill="1" applyBorder="1" applyAlignment="1">
      <alignment horizontal="centerContinuous" vertical="center" wrapText="1"/>
    </xf>
    <xf numFmtId="0" fontId="117" fillId="56" borderId="0" xfId="182" applyFont="1" applyFill="1" applyBorder="1" applyAlignment="1">
      <alignment horizontal="centerContinuous" vertical="center" wrapText="1"/>
    </xf>
    <xf numFmtId="0" fontId="122" fillId="56" borderId="0" xfId="182" applyFont="1" applyFill="1" applyBorder="1" applyAlignment="1">
      <alignment horizontal="centerContinuous" vertical="center" wrapText="1"/>
    </xf>
    <xf numFmtId="0" fontId="123" fillId="56" borderId="0" xfId="182" applyFont="1" applyFill="1" applyBorder="1" applyAlignment="1">
      <alignment horizontal="centerContinuous" vertical="center" wrapText="1"/>
    </xf>
    <xf numFmtId="0" fontId="122" fillId="56" borderId="13" xfId="182" applyFont="1" applyFill="1" applyBorder="1" applyAlignment="1">
      <alignment horizontal="centerContinuous" vertical="center" wrapText="1"/>
    </xf>
    <xf numFmtId="0" fontId="123" fillId="56" borderId="21" xfId="182" applyFont="1" applyFill="1" applyBorder="1" applyAlignment="1">
      <alignment horizontal="centerContinuous" vertical="center" wrapText="1"/>
    </xf>
    <xf numFmtId="0" fontId="122" fillId="56" borderId="21" xfId="182" applyFont="1" applyFill="1" applyBorder="1" applyAlignment="1">
      <alignment horizontal="centerContinuous" vertical="center" wrapText="1"/>
    </xf>
    <xf numFmtId="0" fontId="122" fillId="56" borderId="15" xfId="182" applyFont="1" applyFill="1" applyBorder="1" applyAlignment="1">
      <alignment horizontal="centerContinuous" vertical="center" wrapText="1"/>
    </xf>
    <xf numFmtId="0" fontId="125" fillId="56" borderId="11" xfId="182" applyFont="1" applyFill="1" applyBorder="1" applyAlignment="1">
      <alignment horizontal="center" vertical="center" wrapText="1"/>
    </xf>
    <xf numFmtId="0" fontId="125" fillId="56" borderId="16" xfId="182" applyFont="1" applyFill="1" applyBorder="1" applyAlignment="1">
      <alignment horizontal="center" vertical="center" wrapText="1"/>
    </xf>
    <xf numFmtId="0" fontId="118" fillId="0" borderId="10" xfId="182" applyFont="1" applyFill="1" applyBorder="1" applyAlignment="1">
      <alignment horizontal="center" vertical="center" wrapText="1"/>
    </xf>
    <xf numFmtId="0" fontId="125" fillId="0" borderId="10" xfId="182" applyFont="1" applyFill="1" applyBorder="1" applyAlignment="1">
      <alignment horizontal="center" vertical="center" wrapText="1"/>
    </xf>
    <xf numFmtId="0" fontId="119" fillId="0" borderId="10" xfId="182" applyFont="1" applyBorder="1" applyAlignment="1">
      <alignment horizontal="center"/>
    </xf>
    <xf numFmtId="0" fontId="119" fillId="0" borderId="10" xfId="182" quotePrefix="1" applyFont="1" applyBorder="1" applyAlignment="1">
      <alignment horizontal="center"/>
    </xf>
    <xf numFmtId="169" fontId="119" fillId="0" borderId="10" xfId="182" quotePrefix="1" applyNumberFormat="1" applyFont="1" applyBorder="1" applyAlignment="1">
      <alignment horizontal="center"/>
    </xf>
    <xf numFmtId="0" fontId="119" fillId="0" borderId="10" xfId="182" quotePrefix="1" applyFont="1" applyBorder="1" applyAlignment="1"/>
    <xf numFmtId="43" fontId="119" fillId="0" borderId="10" xfId="185" quotePrefix="1" applyFont="1" applyBorder="1" applyAlignment="1">
      <alignment horizontal="center"/>
    </xf>
    <xf numFmtId="0" fontId="119" fillId="0" borderId="10" xfId="182" applyFont="1" applyBorder="1" applyAlignment="1"/>
    <xf numFmtId="169" fontId="119" fillId="0" borderId="10" xfId="182" quotePrefix="1" applyNumberFormat="1" applyFont="1" applyBorder="1" applyAlignment="1"/>
    <xf numFmtId="3" fontId="119" fillId="0" borderId="10" xfId="182" quotePrefix="1" applyNumberFormat="1" applyFont="1" applyBorder="1" applyAlignment="1">
      <alignment horizontal="right"/>
    </xf>
    <xf numFmtId="0" fontId="119" fillId="0" borderId="10" xfId="182" applyFont="1" applyBorder="1"/>
    <xf numFmtId="0" fontId="119" fillId="0" borderId="11" xfId="182" applyFont="1" applyBorder="1"/>
    <xf numFmtId="0" fontId="87" fillId="0" borderId="10" xfId="182" applyFont="1" applyBorder="1" applyAlignment="1">
      <alignment horizontal="center"/>
    </xf>
    <xf numFmtId="0" fontId="87" fillId="0" borderId="10" xfId="182" quotePrefix="1" applyFont="1" applyBorder="1" applyAlignment="1">
      <alignment horizontal="center"/>
    </xf>
    <xf numFmtId="169" fontId="87" fillId="0" borderId="10" xfId="182" quotePrefix="1" applyNumberFormat="1" applyFont="1" applyBorder="1" applyAlignment="1">
      <alignment horizontal="center"/>
    </xf>
    <xf numFmtId="43" fontId="87" fillId="0" borderId="10" xfId="185" quotePrefix="1" applyFont="1" applyBorder="1" applyAlignment="1">
      <alignment horizontal="center"/>
    </xf>
    <xf numFmtId="0" fontId="119" fillId="0" borderId="0" xfId="182" applyFont="1" applyAlignment="1">
      <alignment horizontal="left" vertical="top" wrapText="1" indent="12"/>
    </xf>
    <xf numFmtId="0" fontId="119" fillId="0" borderId="0" xfId="182" applyFont="1" applyAlignment="1">
      <alignment horizontal="left" vertical="top" wrapText="1" indent="8"/>
    </xf>
    <xf numFmtId="0" fontId="119" fillId="0" borderId="0" xfId="182" applyFont="1" applyAlignment="1">
      <alignment horizontal="left" vertical="top" wrapText="1" indent="10"/>
    </xf>
    <xf numFmtId="0" fontId="126" fillId="0" borderId="0" xfId="182" applyFont="1" applyAlignment="1">
      <alignment horizontal="left"/>
    </xf>
    <xf numFmtId="0" fontId="86" fillId="0" borderId="0" xfId="182" applyFont="1" applyAlignment="1"/>
    <xf numFmtId="0" fontId="127" fillId="0" borderId="0" xfId="182" applyFont="1"/>
    <xf numFmtId="0" fontId="86" fillId="0" borderId="0" xfId="182" applyFont="1" applyAlignment="1">
      <alignment horizontal="right"/>
    </xf>
    <xf numFmtId="0" fontId="86" fillId="0" borderId="0" xfId="182" applyFont="1" applyBorder="1"/>
    <xf numFmtId="0" fontId="86" fillId="0" borderId="0" xfId="182" applyFont="1"/>
    <xf numFmtId="0" fontId="86" fillId="0" borderId="0" xfId="182" applyFont="1" applyBorder="1" applyAlignment="1"/>
    <xf numFmtId="49" fontId="101" fillId="0" borderId="11" xfId="144" applyNumberFormat="1" applyFont="1" applyBorder="1" applyAlignment="1">
      <alignment horizontal="center" vertical="center" wrapText="1"/>
    </xf>
    <xf numFmtId="43" fontId="101" fillId="0" borderId="11" xfId="185" applyFont="1" applyBorder="1" applyAlignment="1">
      <alignment horizontal="center" vertical="center" wrapText="1"/>
    </xf>
    <xf numFmtId="49" fontId="101" fillId="0" borderId="15" xfId="144" applyNumberFormat="1" applyFont="1" applyBorder="1" applyAlignment="1">
      <alignment horizontal="center" vertical="center" wrapText="1"/>
    </xf>
    <xf numFmtId="0" fontId="101" fillId="0" borderId="15" xfId="144" applyFont="1" applyBorder="1" applyAlignment="1">
      <alignment vertical="center" wrapText="1"/>
    </xf>
    <xf numFmtId="43" fontId="102" fillId="0" borderId="11" xfId="144" applyNumberFormat="1" applyFont="1" applyBorder="1" applyAlignment="1">
      <alignment horizontal="center"/>
    </xf>
    <xf numFmtId="0" fontId="79" fillId="0" borderId="21" xfId="182" applyFont="1" applyBorder="1"/>
    <xf numFmtId="0" fontId="85" fillId="24" borderId="0" xfId="192" applyFont="1" applyFill="1" applyBorder="1" applyAlignment="1">
      <alignment vertical="center"/>
    </xf>
    <xf numFmtId="0" fontId="85" fillId="24" borderId="0" xfId="192" applyFont="1" applyFill="1" applyBorder="1"/>
    <xf numFmtId="0" fontId="89" fillId="56" borderId="16" xfId="192" applyFont="1" applyFill="1" applyBorder="1" applyAlignment="1">
      <alignment horizontal="center" vertical="center" wrapText="1"/>
    </xf>
    <xf numFmtId="0" fontId="90" fillId="24" borderId="16" xfId="192" quotePrefix="1" applyFont="1" applyFill="1" applyBorder="1" applyAlignment="1">
      <alignment horizontal="center" vertical="center" wrapText="1"/>
    </xf>
    <xf numFmtId="43" fontId="90" fillId="24" borderId="16" xfId="193" quotePrefix="1" applyFont="1" applyFill="1" applyBorder="1" applyAlignment="1">
      <alignment horizontal="center" vertical="center" wrapText="1"/>
    </xf>
    <xf numFmtId="0" fontId="90" fillId="24" borderId="16" xfId="192" applyFont="1" applyFill="1" applyBorder="1" applyAlignment="1">
      <alignment horizontal="justify" vertical="center" wrapText="1"/>
    </xf>
    <xf numFmtId="43" fontId="90" fillId="24" borderId="16" xfId="193" applyFont="1" applyFill="1" applyBorder="1" applyAlignment="1">
      <alignment horizontal="justify" vertical="center" wrapText="1"/>
    </xf>
    <xf numFmtId="0" fontId="89" fillId="56" borderId="16" xfId="192" applyFont="1" applyFill="1" applyBorder="1" applyAlignment="1">
      <alignment horizontal="justify" vertical="center" wrapText="1"/>
    </xf>
    <xf numFmtId="43" fontId="89" fillId="56" borderId="16" xfId="193" applyFont="1" applyFill="1" applyBorder="1" applyAlignment="1">
      <alignment horizontal="justify" vertical="center" wrapText="1"/>
    </xf>
    <xf numFmtId="0" fontId="88" fillId="24" borderId="0" xfId="192" applyFont="1" applyFill="1" applyBorder="1"/>
    <xf numFmtId="0" fontId="86" fillId="0" borderId="0" xfId="163" applyFont="1" applyAlignment="1"/>
    <xf numFmtId="0" fontId="85" fillId="0" borderId="0" xfId="192" applyFont="1" applyAlignment="1">
      <alignment horizontal="center" vertical="center"/>
    </xf>
    <xf numFmtId="0" fontId="88" fillId="0" borderId="0" xfId="192" applyFont="1" applyAlignment="1">
      <alignment horizontal="center" vertical="center"/>
    </xf>
    <xf numFmtId="43" fontId="88" fillId="0" borderId="0" xfId="192" applyNumberFormat="1" applyFont="1"/>
    <xf numFmtId="0" fontId="97" fillId="0" borderId="12" xfId="192" applyFont="1" applyBorder="1" applyAlignment="1">
      <alignment horizontal="center" vertical="center"/>
    </xf>
    <xf numFmtId="0" fontId="95" fillId="0" borderId="12" xfId="192" applyFont="1" applyBorder="1" applyAlignment="1">
      <alignment horizontal="left" vertical="center" wrapText="1"/>
    </xf>
    <xf numFmtId="4" fontId="95" fillId="0" borderId="12" xfId="192" applyNumberFormat="1" applyFont="1" applyBorder="1" applyAlignment="1">
      <alignment horizontal="center" vertical="center"/>
    </xf>
    <xf numFmtId="0" fontId="95" fillId="0" borderId="12" xfId="192" applyFont="1" applyBorder="1" applyAlignment="1">
      <alignment horizontal="center" vertical="center"/>
    </xf>
    <xf numFmtId="0" fontId="95" fillId="0" borderId="12" xfId="192" applyFont="1" applyBorder="1" applyAlignment="1">
      <alignment horizontal="center" vertical="center" wrapText="1"/>
    </xf>
    <xf numFmtId="0" fontId="96" fillId="0" borderId="0" xfId="192" applyFont="1" applyAlignment="1">
      <alignment horizontal="center" vertical="center"/>
    </xf>
    <xf numFmtId="0" fontId="95" fillId="0" borderId="12" xfId="192" applyFont="1" applyBorder="1" applyAlignment="1">
      <alignment horizontal="justify" vertical="center" wrapText="1"/>
    </xf>
    <xf numFmtId="43" fontId="95" fillId="0" borderId="12" xfId="193" applyFont="1" applyBorder="1" applyAlignment="1">
      <alignment horizontal="center" vertical="center"/>
    </xf>
    <xf numFmtId="0" fontId="95" fillId="0" borderId="16" xfId="192" applyFont="1" applyBorder="1" applyAlignment="1">
      <alignment horizontal="center" vertical="center" wrapText="1"/>
    </xf>
    <xf numFmtId="0" fontId="95" fillId="0" borderId="16" xfId="192" applyFont="1" applyBorder="1" applyAlignment="1">
      <alignment horizontal="center" vertical="center"/>
    </xf>
    <xf numFmtId="0" fontId="94" fillId="0" borderId="0" xfId="192" applyFont="1" applyBorder="1" applyAlignment="1">
      <alignment vertical="center" wrapText="1"/>
    </xf>
    <xf numFmtId="0" fontId="93" fillId="0" borderId="0" xfId="192" applyFont="1" applyAlignment="1">
      <alignment horizontal="center" vertical="center"/>
    </xf>
    <xf numFmtId="43" fontId="102" fillId="0" borderId="0" xfId="194" applyFont="1" applyAlignment="1">
      <alignment horizontal="center" vertical="center"/>
    </xf>
    <xf numFmtId="43" fontId="101" fillId="0" borderId="0" xfId="194" applyFont="1" applyAlignment="1">
      <alignment horizontal="center" vertical="center"/>
    </xf>
    <xf numFmtId="0" fontId="113" fillId="0" borderId="0" xfId="195" applyFont="1" applyFill="1" applyBorder="1" applyAlignment="1" applyProtection="1">
      <alignment horizontal="left" vertical="center" indent="1"/>
      <protection locked="0"/>
    </xf>
    <xf numFmtId="0" fontId="113" fillId="0" borderId="0" xfId="195" applyFont="1" applyFill="1" applyBorder="1" applyAlignment="1" applyProtection="1">
      <alignment horizontal="left" vertical="center" wrapText="1" indent="1"/>
      <protection locked="0"/>
    </xf>
    <xf numFmtId="0" fontId="101" fillId="0" borderId="21" xfId="84" applyFont="1" applyBorder="1" applyAlignment="1">
      <alignment horizontal="left" vertical="center" indent="2"/>
    </xf>
    <xf numFmtId="0" fontId="101" fillId="0" borderId="21" xfId="84" applyFont="1" applyBorder="1" applyAlignment="1">
      <alignment vertical="center"/>
    </xf>
    <xf numFmtId="43" fontId="101" fillId="0" borderId="21" xfId="194" applyFont="1" applyBorder="1" applyAlignment="1">
      <alignment horizontal="center" vertical="center"/>
    </xf>
    <xf numFmtId="0" fontId="111" fillId="0" borderId="0" xfId="195" applyFont="1" applyFill="1" applyBorder="1" applyAlignment="1" applyProtection="1">
      <alignment horizontal="left" vertical="center"/>
      <protection locked="0"/>
    </xf>
    <xf numFmtId="43" fontId="116" fillId="0" borderId="21" xfId="194" applyFont="1" applyBorder="1" applyAlignment="1">
      <alignment horizontal="center" vertical="center"/>
    </xf>
    <xf numFmtId="0" fontId="116" fillId="24" borderId="0" xfId="176" applyFont="1" applyFill="1" applyBorder="1" applyAlignment="1">
      <alignment vertical="center"/>
    </xf>
    <xf numFmtId="43" fontId="116" fillId="0" borderId="0" xfId="194" applyFont="1" applyBorder="1" applyAlignment="1">
      <alignment horizontal="center" vertical="center"/>
    </xf>
    <xf numFmtId="0" fontId="102" fillId="0" borderId="0" xfId="163" applyFont="1" applyAlignment="1"/>
    <xf numFmtId="0" fontId="102" fillId="0" borderId="0" xfId="163" applyFont="1" applyBorder="1" applyAlignment="1">
      <alignment horizontal="center" wrapText="1"/>
    </xf>
    <xf numFmtId="164" fontId="101" fillId="0" borderId="0" xfId="173" applyNumberFormat="1" applyFont="1" applyBorder="1" applyAlignment="1">
      <alignment horizontal="right"/>
    </xf>
    <xf numFmtId="164" fontId="101" fillId="0" borderId="0" xfId="173" applyNumberFormat="1" applyFont="1" applyBorder="1"/>
    <xf numFmtId="164" fontId="101" fillId="0" borderId="0" xfId="173" applyNumberFormat="1" applyFont="1" applyBorder="1" applyAlignment="1">
      <alignment horizontal="right" indent="1"/>
    </xf>
    <xf numFmtId="164" fontId="102" fillId="0" borderId="0" xfId="173" applyNumberFormat="1" applyFont="1" applyBorder="1" applyAlignment="1">
      <alignment horizontal="right" indent="1"/>
    </xf>
    <xf numFmtId="164" fontId="101" fillId="0" borderId="0" xfId="173" applyNumberFormat="1" applyFont="1" applyBorder="1" applyAlignment="1" applyProtection="1">
      <alignment horizontal="right" indent="1"/>
      <protection locked="0"/>
    </xf>
    <xf numFmtId="164" fontId="101" fillId="0" borderId="0" xfId="173" applyNumberFormat="1" applyFont="1" applyBorder="1" applyAlignment="1">
      <alignment horizontal="right" vertical="center"/>
    </xf>
    <xf numFmtId="164" fontId="101" fillId="0" borderId="0" xfId="173" applyNumberFormat="1" applyFont="1" applyBorder="1" applyAlignment="1">
      <alignment vertical="center"/>
    </xf>
    <xf numFmtId="164" fontId="102" fillId="0" borderId="0" xfId="173" applyNumberFormat="1" applyFont="1" applyBorder="1" applyAlignment="1">
      <alignment horizontal="right"/>
    </xf>
    <xf numFmtId="164" fontId="102" fillId="0" borderId="0" xfId="173" applyNumberFormat="1" applyFont="1" applyBorder="1"/>
    <xf numFmtId="0" fontId="85" fillId="0" borderId="0" xfId="196" applyFont="1"/>
    <xf numFmtId="0" fontId="3" fillId="0" borderId="0" xfId="196"/>
    <xf numFmtId="0" fontId="111" fillId="0" borderId="0" xfId="196" applyFont="1" applyBorder="1" applyAlignment="1">
      <alignment horizontal="center" vertical="top"/>
    </xf>
    <xf numFmtId="0" fontId="110" fillId="56" borderId="12" xfId="196" applyFont="1" applyFill="1" applyBorder="1" applyAlignment="1">
      <alignment horizontal="center" vertical="center"/>
    </xf>
    <xf numFmtId="0" fontId="110" fillId="56" borderId="12" xfId="196" applyFont="1" applyFill="1" applyBorder="1" applyAlignment="1">
      <alignment horizontal="center" vertical="center" wrapText="1"/>
    </xf>
    <xf numFmtId="0" fontId="110" fillId="56" borderId="11" xfId="196" applyFont="1" applyFill="1" applyBorder="1" applyAlignment="1">
      <alignment horizontal="center" vertical="center"/>
    </xf>
    <xf numFmtId="0" fontId="110" fillId="56" borderId="15" xfId="196" applyFont="1" applyFill="1" applyBorder="1" applyAlignment="1">
      <alignment horizontal="center" vertical="center"/>
    </xf>
    <xf numFmtId="0" fontId="112" fillId="0" borderId="12" xfId="196" applyFont="1" applyBorder="1"/>
    <xf numFmtId="0" fontId="113" fillId="0" borderId="10" xfId="182" applyFont="1" applyBorder="1" applyAlignment="1">
      <alignment horizontal="justify" vertical="center" wrapText="1"/>
    </xf>
    <xf numFmtId="0" fontId="111" fillId="0" borderId="10" xfId="182" applyFont="1" applyBorder="1" applyAlignment="1">
      <alignment horizontal="left" vertical="center" wrapText="1" indent="1"/>
    </xf>
    <xf numFmtId="0" fontId="111" fillId="0" borderId="11" xfId="182" applyFont="1" applyBorder="1" applyAlignment="1">
      <alignment horizontal="left" vertical="center" wrapText="1" indent="1"/>
    </xf>
    <xf numFmtId="0" fontId="112" fillId="0" borderId="10" xfId="196" applyFont="1" applyBorder="1"/>
    <xf numFmtId="0" fontId="113" fillId="0" borderId="11" xfId="196" applyFont="1" applyBorder="1" applyAlignment="1">
      <alignment horizontal="center"/>
    </xf>
    <xf numFmtId="0" fontId="112" fillId="0" borderId="0" xfId="196" applyFont="1"/>
    <xf numFmtId="0" fontId="112" fillId="0" borderId="0" xfId="196" applyFont="1" applyBorder="1"/>
    <xf numFmtId="0" fontId="113" fillId="0" borderId="0" xfId="196" applyFont="1" applyAlignment="1">
      <alignment horizontal="center" wrapText="1"/>
    </xf>
    <xf numFmtId="0" fontId="111" fillId="0" borderId="0" xfId="196" applyFont="1"/>
    <xf numFmtId="0" fontId="113" fillId="0" borderId="0" xfId="84" applyFont="1" applyFill="1" applyBorder="1" applyAlignment="1">
      <alignment horizontal="center" vertical="center" wrapText="1"/>
    </xf>
    <xf numFmtId="164" fontId="113" fillId="0" borderId="0" xfId="173" applyFont="1" applyFill="1" applyBorder="1" applyAlignment="1">
      <alignment horizontal="left" vertical="center" wrapText="1"/>
    </xf>
    <xf numFmtId="164" fontId="102" fillId="0" borderId="0" xfId="173" applyFont="1" applyBorder="1" applyAlignment="1">
      <alignment horizontal="center" vertical="center"/>
    </xf>
    <xf numFmtId="0" fontId="155" fillId="0" borderId="0" xfId="51" applyFont="1" applyFill="1" applyBorder="1" applyAlignment="1">
      <alignment vertical="center"/>
    </xf>
    <xf numFmtId="175" fontId="156" fillId="0" borderId="0" xfId="51" applyNumberFormat="1" applyFont="1" applyFill="1" applyBorder="1" applyAlignment="1">
      <alignment horizontal="right" vertical="center"/>
    </xf>
    <xf numFmtId="0" fontId="121" fillId="24" borderId="16" xfId="182" quotePrefix="1" applyFont="1" applyFill="1" applyBorder="1" applyAlignment="1">
      <alignment horizontal="left" vertical="center" wrapText="1"/>
    </xf>
    <xf numFmtId="0" fontId="121" fillId="24" borderId="16" xfId="182" quotePrefix="1" applyFont="1" applyFill="1" applyBorder="1" applyAlignment="1">
      <alignment horizontal="center" vertical="center" wrapText="1"/>
    </xf>
    <xf numFmtId="0" fontId="121" fillId="24" borderId="16" xfId="182" applyFont="1" applyFill="1" applyBorder="1" applyAlignment="1">
      <alignment horizontal="center" vertical="center" wrapText="1"/>
    </xf>
    <xf numFmtId="178" fontId="121" fillId="24" borderId="16" xfId="182" applyNumberFormat="1" applyFont="1" applyFill="1" applyBorder="1" applyAlignment="1">
      <alignment horizontal="right" vertical="center" wrapText="1"/>
    </xf>
    <xf numFmtId="0" fontId="121" fillId="24" borderId="16" xfId="182" quotePrefix="1" applyFont="1" applyFill="1" applyBorder="1" applyAlignment="1">
      <alignment horizontal="justify" vertical="center" wrapText="1"/>
    </xf>
    <xf numFmtId="0" fontId="87" fillId="0" borderId="16" xfId="182" applyFont="1" applyBorder="1" applyAlignment="1">
      <alignment horizontal="justify" vertical="center"/>
    </xf>
    <xf numFmtId="0" fontId="119" fillId="0" borderId="16" xfId="182" applyFont="1" applyBorder="1" applyAlignment="1">
      <alignment horizontal="justify" vertical="center"/>
    </xf>
    <xf numFmtId="0" fontId="120" fillId="0" borderId="0" xfId="204" applyFont="1"/>
    <xf numFmtId="0" fontId="157" fillId="0" borderId="0" xfId="204" applyFont="1" applyAlignment="1">
      <alignment horizontal="center" vertical="center" wrapText="1"/>
    </xf>
    <xf numFmtId="0" fontId="125" fillId="56" borderId="11" xfId="204" applyFont="1" applyFill="1" applyBorder="1" applyAlignment="1">
      <alignment horizontal="center" vertical="center" wrapText="1"/>
    </xf>
    <xf numFmtId="0" fontId="86" fillId="0" borderId="0" xfId="204" applyFont="1"/>
    <xf numFmtId="0" fontId="87" fillId="0" borderId="16" xfId="204" quotePrefix="1" applyFont="1" applyBorder="1" applyAlignment="1">
      <alignment horizontal="center" vertical="center"/>
    </xf>
    <xf numFmtId="179" fontId="87" fillId="0" borderId="16" xfId="204" quotePrefix="1" applyNumberFormat="1" applyFont="1" applyBorder="1" applyAlignment="1">
      <alignment horizontal="center" vertical="center"/>
    </xf>
    <xf numFmtId="43" fontId="87" fillId="0" borderId="16" xfId="204" quotePrefix="1" applyNumberFormat="1" applyFont="1" applyBorder="1" applyAlignment="1">
      <alignment horizontal="center" vertical="center"/>
    </xf>
    <xf numFmtId="0" fontId="137" fillId="0" borderId="16" xfId="204" applyFont="1" applyFill="1" applyBorder="1" applyAlignment="1">
      <alignment horizontal="justify" vertical="center"/>
    </xf>
    <xf numFmtId="179" fontId="137" fillId="0" borderId="16" xfId="204" applyNumberFormat="1" applyFont="1" applyFill="1" applyBorder="1" applyAlignment="1">
      <alignment horizontal="center" vertical="center"/>
    </xf>
    <xf numFmtId="1" fontId="137" fillId="0" borderId="16" xfId="204" applyNumberFormat="1" applyFont="1" applyFill="1" applyBorder="1" applyAlignment="1">
      <alignment horizontal="justify" vertical="center"/>
    </xf>
    <xf numFmtId="43" fontId="137" fillId="0" borderId="16" xfId="204" applyNumberFormat="1" applyFont="1" applyFill="1" applyBorder="1" applyAlignment="1">
      <alignment horizontal="justify" vertical="center"/>
    </xf>
    <xf numFmtId="0" fontId="137" fillId="0" borderId="16" xfId="204" applyFont="1" applyFill="1" applyBorder="1" applyAlignment="1">
      <alignment vertical="center" wrapText="1"/>
    </xf>
    <xf numFmtId="0" fontId="137" fillId="0" borderId="16" xfId="182" applyFont="1" applyBorder="1" applyAlignment="1">
      <alignment horizontal="justify" vertical="center"/>
    </xf>
    <xf numFmtId="1" fontId="137" fillId="0" borderId="16" xfId="182" applyNumberFormat="1" applyFont="1" applyBorder="1" applyAlignment="1">
      <alignment horizontal="justify" vertical="center"/>
    </xf>
    <xf numFmtId="0" fontId="119" fillId="0" borderId="16" xfId="204" applyFont="1" applyBorder="1" applyAlignment="1">
      <alignment vertical="center" wrapText="1"/>
    </xf>
    <xf numFmtId="179" fontId="119" fillId="0" borderId="16" xfId="204" applyNumberFormat="1" applyFont="1" applyBorder="1" applyAlignment="1">
      <alignment horizontal="center" vertical="center"/>
    </xf>
    <xf numFmtId="0" fontId="119" fillId="0" borderId="16" xfId="204" applyFont="1" applyBorder="1" applyAlignment="1">
      <alignment horizontal="justify" vertical="center"/>
    </xf>
    <xf numFmtId="1" fontId="119" fillId="0" borderId="16" xfId="204" applyNumberFormat="1" applyFont="1" applyBorder="1" applyAlignment="1">
      <alignment horizontal="justify" vertical="center"/>
    </xf>
    <xf numFmtId="43" fontId="119" fillId="0" borderId="16" xfId="204" applyNumberFormat="1" applyFont="1" applyBorder="1" applyAlignment="1">
      <alignment horizontal="justify" vertical="center"/>
    </xf>
    <xf numFmtId="0" fontId="87" fillId="0" borderId="16" xfId="204" applyFont="1" applyBorder="1" applyAlignment="1">
      <alignment horizontal="center" vertical="center"/>
    </xf>
    <xf numFmtId="43" fontId="87" fillId="0" borderId="16" xfId="204" applyNumberFormat="1" applyFont="1" applyBorder="1" applyAlignment="1">
      <alignment horizontal="justify" vertical="center"/>
    </xf>
    <xf numFmtId="0" fontId="119" fillId="0" borderId="0" xfId="204" applyFont="1" applyBorder="1" applyAlignment="1">
      <alignment horizontal="justify" vertical="center"/>
    </xf>
    <xf numFmtId="1" fontId="119" fillId="0" borderId="0" xfId="204" applyNumberFormat="1" applyFont="1" applyBorder="1" applyAlignment="1">
      <alignment horizontal="justify" vertical="center"/>
    </xf>
    <xf numFmtId="43" fontId="119" fillId="0" borderId="0" xfId="204" applyNumberFormat="1" applyFont="1" applyBorder="1" applyAlignment="1">
      <alignment horizontal="justify" vertical="center"/>
    </xf>
    <xf numFmtId="0" fontId="121" fillId="0" borderId="0" xfId="204" applyFont="1"/>
    <xf numFmtId="0" fontId="110" fillId="56" borderId="12" xfId="182" applyFont="1" applyFill="1" applyBorder="1" applyAlignment="1">
      <alignment horizontal="center" vertical="center" wrapText="1"/>
    </xf>
    <xf numFmtId="0" fontId="110" fillId="56" borderId="13" xfId="182" applyFont="1" applyFill="1" applyBorder="1" applyAlignment="1">
      <alignment horizontal="center" vertical="center" wrapText="1"/>
    </xf>
    <xf numFmtId="0" fontId="110" fillId="56" borderId="14" xfId="182" applyFont="1" applyFill="1" applyBorder="1" applyAlignment="1">
      <alignment horizontal="center" vertical="center"/>
    </xf>
    <xf numFmtId="0" fontId="110" fillId="56" borderId="13" xfId="182" applyFont="1" applyFill="1" applyBorder="1" applyAlignment="1">
      <alignment horizontal="justify" vertical="center" wrapText="1"/>
    </xf>
    <xf numFmtId="0" fontId="110" fillId="56" borderId="11" xfId="182" applyFont="1" applyFill="1" applyBorder="1" applyAlignment="1">
      <alignment horizontal="center" vertical="center" wrapText="1"/>
    </xf>
    <xf numFmtId="0" fontId="110" fillId="56" borderId="20" xfId="182" applyFont="1" applyFill="1" applyBorder="1" applyAlignment="1">
      <alignment horizontal="center" vertical="top"/>
    </xf>
    <xf numFmtId="0" fontId="110" fillId="56" borderId="15" xfId="182" applyFont="1" applyFill="1" applyBorder="1" applyAlignment="1">
      <alignment horizontal="left" vertical="top" wrapText="1"/>
    </xf>
    <xf numFmtId="49" fontId="102" fillId="0" borderId="12" xfId="182" applyNumberFormat="1" applyFont="1" applyFill="1" applyBorder="1" applyAlignment="1">
      <alignment horizontal="center" vertical="center" wrapText="1"/>
    </xf>
    <xf numFmtId="4" fontId="102" fillId="0" borderId="13" xfId="182" applyNumberFormat="1" applyFont="1" applyBorder="1" applyAlignment="1">
      <alignment horizontal="center" vertical="center" wrapText="1"/>
    </xf>
    <xf numFmtId="0" fontId="102" fillId="0" borderId="18" xfId="182" quotePrefix="1" applyFont="1" applyBorder="1" applyAlignment="1">
      <alignment horizontal="center" vertical="center"/>
    </xf>
    <xf numFmtId="0" fontId="102" fillId="0" borderId="18" xfId="182" applyFont="1" applyBorder="1" applyAlignment="1">
      <alignment horizontal="left" vertical="center"/>
    </xf>
    <xf numFmtId="0" fontId="102" fillId="0" borderId="19" xfId="182" quotePrefix="1" applyFont="1" applyBorder="1" applyAlignment="1">
      <alignment horizontal="center" vertical="center"/>
    </xf>
    <xf numFmtId="0" fontId="102" fillId="0" borderId="0" xfId="182" applyFont="1" applyAlignment="1">
      <alignment horizontal="center" vertical="center"/>
    </xf>
    <xf numFmtId="0" fontId="102" fillId="0" borderId="10" xfId="182" applyFont="1" applyBorder="1" applyAlignment="1">
      <alignment horizontal="center" vertical="center" wrapText="1"/>
    </xf>
    <xf numFmtId="0" fontId="101" fillId="0" borderId="14" xfId="182" applyFont="1" applyBorder="1" applyAlignment="1">
      <alignment horizontal="center" vertical="center"/>
    </xf>
    <xf numFmtId="0" fontId="101" fillId="0" borderId="14" xfId="182" applyFont="1" applyBorder="1" applyAlignment="1">
      <alignment horizontal="left" vertical="center"/>
    </xf>
    <xf numFmtId="0" fontId="102" fillId="0" borderId="13" xfId="182" quotePrefix="1" applyFont="1" applyBorder="1" applyAlignment="1">
      <alignment horizontal="center" vertical="center"/>
    </xf>
    <xf numFmtId="0" fontId="101" fillId="0" borderId="0" xfId="182" applyFont="1" applyAlignment="1">
      <alignment horizontal="center" vertical="center"/>
    </xf>
    <xf numFmtId="4" fontId="101" fillId="0" borderId="14" xfId="182" applyNumberFormat="1" applyFont="1" applyBorder="1" applyAlignment="1">
      <alignment horizontal="center" vertical="center" wrapText="1"/>
    </xf>
    <xf numFmtId="0" fontId="101" fillId="0" borderId="13" xfId="182" applyFont="1" applyBorder="1" applyAlignment="1">
      <alignment vertical="top" wrapText="1"/>
    </xf>
    <xf numFmtId="4" fontId="101" fillId="0" borderId="10" xfId="182" applyNumberFormat="1" applyFont="1" applyBorder="1" applyAlignment="1">
      <alignment horizontal="center" vertical="center" wrapText="1"/>
    </xf>
    <xf numFmtId="4" fontId="101" fillId="0" borderId="13" xfId="182" applyNumberFormat="1" applyFont="1" applyBorder="1" applyAlignment="1">
      <alignment horizontal="center" vertical="center" wrapText="1"/>
    </xf>
    <xf numFmtId="0" fontId="101" fillId="0" borderId="13" xfId="182" applyFont="1" applyBorder="1" applyAlignment="1">
      <alignment horizontal="justify" vertical="top" wrapText="1"/>
    </xf>
    <xf numFmtId="4" fontId="101" fillId="0" borderId="13" xfId="182" applyNumberFormat="1" applyFont="1" applyBorder="1" applyAlignment="1">
      <alignment horizontal="right" vertical="top" wrapText="1"/>
    </xf>
    <xf numFmtId="0" fontId="101" fillId="0" borderId="14" xfId="182" applyFont="1" applyBorder="1"/>
    <xf numFmtId="0" fontId="102" fillId="0" borderId="13" xfId="182" applyFont="1" applyBorder="1" applyAlignment="1">
      <alignment horizontal="justify" vertical="justify" wrapText="1"/>
    </xf>
    <xf numFmtId="4" fontId="101" fillId="0" borderId="14" xfId="182" applyNumberFormat="1" applyFont="1" applyBorder="1"/>
    <xf numFmtId="4" fontId="101" fillId="0" borderId="14" xfId="182" applyNumberFormat="1" applyFont="1" applyBorder="1" applyAlignment="1">
      <alignment horizontal="right" vertical="center" wrapText="1"/>
    </xf>
    <xf numFmtId="0" fontId="101" fillId="0" borderId="14" xfId="182" applyFont="1" applyBorder="1" applyAlignment="1">
      <alignment vertical="top" wrapText="1"/>
    </xf>
    <xf numFmtId="0" fontId="102" fillId="0" borderId="11" xfId="182" applyFont="1" applyBorder="1" applyAlignment="1">
      <alignment horizontal="center" vertical="center" wrapText="1"/>
    </xf>
    <xf numFmtId="0" fontId="101" fillId="0" borderId="15" xfId="182" applyFont="1" applyBorder="1" applyAlignment="1">
      <alignment horizontal="justify" vertical="top" wrapText="1"/>
    </xf>
    <xf numFmtId="4" fontId="101" fillId="0" borderId="20" xfId="182" applyNumberFormat="1" applyFont="1" applyBorder="1" applyAlignment="1">
      <alignment horizontal="right" vertical="center" wrapText="1"/>
    </xf>
    <xf numFmtId="0" fontId="101" fillId="0" borderId="20" xfId="182" applyFont="1" applyBorder="1" applyAlignment="1">
      <alignment horizontal="left" vertical="top"/>
    </xf>
    <xf numFmtId="0" fontId="101" fillId="0" borderId="15" xfId="182" applyFont="1" applyBorder="1" applyAlignment="1">
      <alignment horizontal="justify" vertical="justify" wrapText="1"/>
    </xf>
    <xf numFmtId="0" fontId="101" fillId="0" borderId="14" xfId="182" applyFont="1" applyBorder="1" applyAlignment="1">
      <alignment horizontal="left"/>
    </xf>
    <xf numFmtId="43" fontId="101" fillId="0" borderId="10" xfId="185" applyFont="1" applyBorder="1" applyAlignment="1">
      <alignment vertical="center" wrapText="1"/>
    </xf>
    <xf numFmtId="0" fontId="101" fillId="0" borderId="0" xfId="182" applyFont="1" applyBorder="1" applyAlignment="1">
      <alignment vertical="center" wrapText="1"/>
    </xf>
    <xf numFmtId="0" fontId="102" fillId="0" borderId="10" xfId="182" applyFont="1" applyBorder="1" applyAlignment="1">
      <alignment horizontal="center" vertical="top" wrapText="1"/>
    </xf>
    <xf numFmtId="0" fontId="101" fillId="0" borderId="14" xfId="182" applyFont="1" applyBorder="1" applyAlignment="1">
      <alignment horizontal="center" vertical="center" wrapText="1"/>
    </xf>
    <xf numFmtId="4" fontId="102" fillId="0" borderId="13" xfId="182" applyNumberFormat="1" applyFont="1" applyBorder="1" applyAlignment="1">
      <alignment horizontal="right" vertical="center" wrapText="1"/>
    </xf>
    <xf numFmtId="0" fontId="101" fillId="0" borderId="13" xfId="182" applyFont="1" applyBorder="1"/>
    <xf numFmtId="4" fontId="102" fillId="0" borderId="10" xfId="182" quotePrefix="1" applyNumberFormat="1" applyFont="1" applyBorder="1" applyAlignment="1">
      <alignment horizontal="center" vertical="center"/>
    </xf>
    <xf numFmtId="0" fontId="102" fillId="0" borderId="13" xfId="182" applyFont="1" applyBorder="1" applyAlignment="1">
      <alignment horizontal="center" vertical="top"/>
    </xf>
    <xf numFmtId="0" fontId="101" fillId="0" borderId="13" xfId="182" applyFont="1" applyBorder="1" applyAlignment="1">
      <alignment vertical="center" wrapText="1"/>
    </xf>
    <xf numFmtId="4" fontId="102" fillId="0" borderId="15" xfId="182" applyNumberFormat="1" applyFont="1" applyBorder="1" applyAlignment="1">
      <alignment horizontal="right" vertical="center" wrapText="1"/>
    </xf>
    <xf numFmtId="0" fontId="101" fillId="0" borderId="20" xfId="182" applyFont="1" applyBorder="1" applyAlignment="1">
      <alignment vertical="center"/>
    </xf>
    <xf numFmtId="0" fontId="101" fillId="0" borderId="20" xfId="182" applyFont="1" applyBorder="1" applyAlignment="1">
      <alignment horizontal="left" vertical="center"/>
    </xf>
    <xf numFmtId="0" fontId="101" fillId="0" borderId="15" xfId="182" applyFont="1" applyBorder="1" applyAlignment="1">
      <alignment vertical="center"/>
    </xf>
    <xf numFmtId="0" fontId="75" fillId="0" borderId="0" xfId="182" applyFont="1" applyBorder="1" applyAlignment="1">
      <alignment horizontal="justify" vertical="top" wrapText="1"/>
    </xf>
    <xf numFmtId="0" fontId="75" fillId="0" borderId="0" xfId="182" applyFont="1" applyBorder="1" applyAlignment="1">
      <alignment horizontal="left"/>
    </xf>
    <xf numFmtId="0" fontId="75" fillId="0" borderId="0" xfId="182" applyFont="1" applyAlignment="1">
      <alignment horizontal="left"/>
    </xf>
    <xf numFmtId="0" fontId="159" fillId="0" borderId="0" xfId="186" applyFont="1" applyFill="1" applyAlignment="1" applyProtection="1">
      <alignment vertical="center"/>
      <protection locked="0"/>
    </xf>
    <xf numFmtId="0" fontId="160" fillId="0" borderId="0" xfId="186" applyFont="1" applyFill="1" applyAlignment="1" applyProtection="1">
      <alignment vertical="center"/>
      <protection locked="0"/>
    </xf>
    <xf numFmtId="0" fontId="161" fillId="0" borderId="0" xfId="186" applyFont="1" applyFill="1" applyAlignment="1" applyProtection="1">
      <alignment vertical="center"/>
      <protection locked="0"/>
    </xf>
    <xf numFmtId="0" fontId="110" fillId="56" borderId="0" xfId="200" applyFont="1" applyFill="1" applyBorder="1" applyAlignment="1" applyProtection="1">
      <alignment horizontal="centerContinuous" vertical="center"/>
      <protection locked="0"/>
    </xf>
    <xf numFmtId="0" fontId="110" fillId="56" borderId="0" xfId="186" applyFont="1" applyFill="1" applyBorder="1" applyAlignment="1" applyProtection="1">
      <alignment horizontal="centerContinuous" vertical="center"/>
      <protection locked="0"/>
    </xf>
    <xf numFmtId="0" fontId="143" fillId="0" borderId="0" xfId="200" applyFont="1" applyFill="1" applyBorder="1" applyAlignment="1" applyProtection="1">
      <alignment horizontal="center" vertical="center"/>
      <protection locked="0"/>
    </xf>
    <xf numFmtId="0" fontId="143" fillId="0" borderId="0" xfId="200" applyFont="1" applyFill="1" applyBorder="1" applyAlignment="1" applyProtection="1">
      <alignment vertical="center"/>
      <protection locked="0"/>
    </xf>
    <xf numFmtId="0" fontId="162" fillId="56" borderId="0" xfId="200" applyFont="1" applyFill="1" applyBorder="1" applyAlignment="1" applyProtection="1">
      <alignment horizontal="center" vertical="center"/>
      <protection locked="0"/>
    </xf>
    <xf numFmtId="0" fontId="162" fillId="56" borderId="0" xfId="200" applyFont="1" applyFill="1" applyBorder="1" applyAlignment="1" applyProtection="1">
      <alignment horizontal="centerContinuous" vertical="center"/>
      <protection locked="0"/>
    </xf>
    <xf numFmtId="0" fontId="163" fillId="0" borderId="0" xfId="200" applyFont="1" applyFill="1" applyBorder="1" applyAlignment="1" applyProtection="1">
      <alignment vertical="center"/>
      <protection locked="0"/>
    </xf>
    <xf numFmtId="0" fontId="164" fillId="0" borderId="0" xfId="200" applyFont="1" applyFill="1" applyBorder="1" applyAlignment="1" applyProtection="1">
      <alignment vertical="center"/>
      <protection locked="0"/>
    </xf>
    <xf numFmtId="0" fontId="165" fillId="0" borderId="0" xfId="200" applyFont="1" applyFill="1" applyBorder="1" applyAlignment="1" applyProtection="1">
      <alignment vertical="center"/>
      <protection locked="0"/>
    </xf>
    <xf numFmtId="174" fontId="131" fillId="0" borderId="0" xfId="200" applyNumberFormat="1" applyFont="1" applyFill="1" applyBorder="1" applyAlignment="1" applyProtection="1">
      <alignment horizontal="right" vertical="center"/>
      <protection locked="0"/>
    </xf>
    <xf numFmtId="174" fontId="166" fillId="0" borderId="0" xfId="200" applyNumberFormat="1" applyFont="1" applyFill="1" applyBorder="1" applyAlignment="1" applyProtection="1">
      <alignment vertical="center"/>
      <protection locked="0"/>
    </xf>
    <xf numFmtId="180" fontId="166" fillId="0" borderId="0" xfId="200" applyNumberFormat="1" applyFont="1" applyFill="1" applyBorder="1" applyAlignment="1" applyProtection="1">
      <alignment vertical="center"/>
      <protection locked="0"/>
    </xf>
    <xf numFmtId="180" fontId="131" fillId="0" borderId="0" xfId="200" applyNumberFormat="1" applyFont="1" applyFill="1" applyBorder="1" applyAlignment="1" applyProtection="1">
      <alignment horizontal="right" vertical="center"/>
      <protection locked="0"/>
    </xf>
    <xf numFmtId="0" fontId="167" fillId="0" borderId="0" xfId="200" applyFont="1" applyFill="1" applyBorder="1" applyAlignment="1" applyProtection="1">
      <alignment vertical="center"/>
      <protection locked="0"/>
    </xf>
    <xf numFmtId="0" fontId="165" fillId="0" borderId="55" xfId="200" applyFont="1" applyFill="1" applyBorder="1" applyAlignment="1" applyProtection="1">
      <alignment vertical="center"/>
      <protection locked="0"/>
    </xf>
    <xf numFmtId="174" fontId="131" fillId="0" borderId="55" xfId="200" applyNumberFormat="1" applyFont="1" applyFill="1" applyBorder="1" applyAlignment="1" applyProtection="1">
      <alignment horizontal="right" vertical="center"/>
      <protection locked="0"/>
    </xf>
    <xf numFmtId="174" fontId="166" fillId="0" borderId="55" xfId="200" applyNumberFormat="1" applyFont="1" applyFill="1" applyBorder="1" applyAlignment="1" applyProtection="1">
      <alignment vertical="center"/>
      <protection locked="0"/>
    </xf>
    <xf numFmtId="180" fontId="165" fillId="58" borderId="55" xfId="200" applyNumberFormat="1" applyFont="1" applyFill="1" applyBorder="1" applyAlignment="1" applyProtection="1">
      <alignment vertical="center"/>
    </xf>
    <xf numFmtId="14" fontId="166" fillId="59" borderId="55" xfId="200" quotePrefix="1" applyNumberFormat="1" applyFont="1" applyFill="1" applyBorder="1" applyAlignment="1" applyProtection="1">
      <alignment horizontal="center" vertical="center"/>
      <protection locked="0"/>
    </xf>
    <xf numFmtId="180" fontId="131" fillId="0" borderId="55" xfId="200" applyNumberFormat="1" applyFont="1" applyFill="1" applyBorder="1" applyAlignment="1" applyProtection="1">
      <alignment horizontal="right" vertical="center"/>
      <protection locked="0"/>
    </xf>
    <xf numFmtId="0" fontId="166" fillId="0" borderId="55" xfId="200" applyFont="1" applyFill="1" applyBorder="1" applyAlignment="1" applyProtection="1">
      <alignment vertical="center"/>
      <protection locked="0"/>
    </xf>
    <xf numFmtId="180" fontId="166" fillId="59" borderId="55" xfId="200" applyNumberFormat="1" applyFont="1" applyFill="1" applyBorder="1" applyAlignment="1" applyProtection="1">
      <alignment vertical="center"/>
      <protection locked="0"/>
    </xf>
    <xf numFmtId="180" fontId="131" fillId="58" borderId="55" xfId="200" applyNumberFormat="1" applyFont="1" applyFill="1" applyBorder="1" applyAlignment="1" applyProtection="1">
      <alignment horizontal="right" vertical="center"/>
    </xf>
    <xf numFmtId="0" fontId="131" fillId="0" borderId="0" xfId="200" applyNumberFormat="1" applyFont="1" applyFill="1" applyBorder="1" applyAlignment="1" applyProtection="1">
      <alignment horizontal="right" vertical="center"/>
      <protection locked="0"/>
    </xf>
    <xf numFmtId="0" fontId="166" fillId="0" borderId="21" xfId="200" applyFont="1" applyFill="1" applyBorder="1" applyAlignment="1" applyProtection="1">
      <alignment vertical="center"/>
      <protection locked="0"/>
    </xf>
    <xf numFmtId="174" fontId="166" fillId="0" borderId="21" xfId="200" applyNumberFormat="1" applyFont="1" applyFill="1" applyBorder="1" applyAlignment="1" applyProtection="1">
      <alignment vertical="center"/>
      <protection locked="0"/>
    </xf>
    <xf numFmtId="174" fontId="131" fillId="0" borderId="21" xfId="200" applyNumberFormat="1" applyFont="1" applyFill="1" applyBorder="1" applyAlignment="1" applyProtection="1">
      <alignment horizontal="right" vertical="center"/>
      <protection locked="0"/>
    </xf>
    <xf numFmtId="180" fontId="166" fillId="0" borderId="21" xfId="200" applyNumberFormat="1" applyFont="1" applyFill="1" applyBorder="1" applyAlignment="1" applyProtection="1">
      <alignment vertical="center"/>
      <protection locked="0"/>
    </xf>
    <xf numFmtId="180" fontId="131" fillId="0" borderId="21" xfId="200" applyNumberFormat="1" applyFont="1" applyFill="1" applyBorder="1" applyAlignment="1" applyProtection="1">
      <alignment horizontal="right" vertical="center"/>
      <protection locked="0"/>
    </xf>
    <xf numFmtId="0" fontId="168" fillId="0" borderId="0" xfId="200" applyFont="1" applyFill="1" applyBorder="1" applyAlignment="1" applyProtection="1">
      <alignment vertical="center"/>
      <protection locked="0"/>
    </xf>
    <xf numFmtId="0" fontId="169" fillId="0" borderId="0" xfId="186" applyFont="1" applyFill="1" applyBorder="1" applyAlignment="1" applyProtection="1">
      <alignment horizontal="centerContinuous" vertical="center"/>
      <protection locked="0"/>
    </xf>
    <xf numFmtId="0" fontId="168" fillId="0" borderId="0" xfId="200" applyFont="1" applyFill="1" applyBorder="1" applyAlignment="1" applyProtection="1">
      <alignment horizontal="centerContinuous" vertical="center"/>
      <protection locked="0"/>
    </xf>
    <xf numFmtId="0" fontId="170" fillId="0" borderId="0" xfId="186" applyFont="1" applyFill="1" applyBorder="1" applyAlignment="1" applyProtection="1">
      <alignment horizontal="centerContinuous" vertical="center"/>
      <protection locked="0"/>
    </xf>
    <xf numFmtId="0" fontId="166" fillId="0" borderId="0" xfId="200" applyFont="1" applyFill="1" applyProtection="1">
      <protection locked="0"/>
    </xf>
    <xf numFmtId="0" fontId="171" fillId="0" borderId="0" xfId="200" applyFont="1" applyFill="1" applyBorder="1" applyAlignment="1" applyProtection="1">
      <alignment horizontal="centerContinuous"/>
      <protection locked="0"/>
    </xf>
    <xf numFmtId="0" fontId="171" fillId="0" borderId="0" xfId="200" applyFont="1" applyFill="1" applyBorder="1" applyAlignment="1" applyProtection="1">
      <alignment vertical="center"/>
      <protection locked="0"/>
    </xf>
    <xf numFmtId="0" fontId="165" fillId="0" borderId="0" xfId="200" applyFont="1" applyFill="1" applyBorder="1" applyAlignment="1" applyProtection="1">
      <alignment horizontal="right" vertical="center"/>
      <protection locked="0"/>
    </xf>
    <xf numFmtId="0" fontId="172" fillId="0" borderId="0" xfId="200" applyFont="1" applyFill="1" applyBorder="1" applyAlignment="1" applyProtection="1">
      <alignment vertical="center"/>
      <protection locked="0"/>
    </xf>
    <xf numFmtId="0" fontId="119" fillId="0" borderId="0" xfId="182" applyFont="1" applyAlignment="1">
      <alignment horizontal="left" vertical="top" wrapText="1" indent="12"/>
    </xf>
    <xf numFmtId="0" fontId="119" fillId="0" borderId="0" xfId="182" applyFont="1" applyAlignment="1">
      <alignment horizontal="left" vertical="top" wrapText="1" indent="8"/>
    </xf>
    <xf numFmtId="0" fontId="119" fillId="0" borderId="0" xfId="182" applyFont="1" applyAlignment="1">
      <alignment horizontal="left" vertical="top" wrapText="1" indent="10"/>
    </xf>
    <xf numFmtId="0" fontId="79" fillId="0" borderId="0" xfId="182" applyFont="1" applyBorder="1" applyAlignment="1">
      <alignment horizontal="center"/>
    </xf>
    <xf numFmtId="0" fontId="75" fillId="0" borderId="0" xfId="0" applyFont="1" applyAlignment="1">
      <alignment horizontal="left" vertical="top" wrapText="1" indent="12"/>
    </xf>
    <xf numFmtId="0" fontId="75" fillId="0" borderId="0" xfId="0" applyFont="1" applyAlignment="1">
      <alignment horizontal="left" vertical="top" wrapText="1" indent="8"/>
    </xf>
    <xf numFmtId="0" fontId="79" fillId="0" borderId="14" xfId="182" applyFont="1" applyBorder="1" applyAlignment="1">
      <alignment vertical="top"/>
    </xf>
    <xf numFmtId="0" fontId="79" fillId="0" borderId="0" xfId="182" applyFont="1" applyBorder="1" applyAlignment="1">
      <alignment vertical="top"/>
    </xf>
    <xf numFmtId="0" fontId="79" fillId="0" borderId="13" xfId="182" applyFont="1" applyBorder="1" applyAlignment="1">
      <alignment vertical="top"/>
    </xf>
    <xf numFmtId="0" fontId="79" fillId="0" borderId="0" xfId="182" applyFont="1" applyAlignment="1">
      <alignment horizontal="center"/>
    </xf>
    <xf numFmtId="0" fontId="75" fillId="0" borderId="14" xfId="182" applyFont="1" applyBorder="1" applyAlignment="1">
      <alignment horizontal="center" vertical="top"/>
    </xf>
    <xf numFmtId="0" fontId="75" fillId="0" borderId="0" xfId="182" applyFont="1" applyBorder="1" applyAlignment="1">
      <alignment horizontal="center" vertical="top"/>
    </xf>
    <xf numFmtId="0" fontId="75" fillId="0" borderId="13" xfId="182" applyFont="1" applyBorder="1" applyAlignment="1">
      <alignment horizontal="center" vertical="top"/>
    </xf>
    <xf numFmtId="0" fontId="75" fillId="0" borderId="0" xfId="182" applyFont="1" applyBorder="1" applyAlignment="1">
      <alignment vertical="top"/>
    </xf>
    <xf numFmtId="0" fontId="79" fillId="0" borderId="0" xfId="144" applyFont="1" applyAlignment="1">
      <alignment horizontal="center" vertical="top"/>
    </xf>
    <xf numFmtId="0" fontId="75" fillId="0" borderId="0" xfId="144" applyFont="1" applyAlignment="1">
      <alignment horizontal="left" vertical="top"/>
    </xf>
    <xf numFmtId="0" fontId="79" fillId="0" borderId="0" xfId="144" applyFont="1" applyAlignment="1">
      <alignment horizontal="left" vertical="top"/>
    </xf>
    <xf numFmtId="0" fontId="80" fillId="56" borderId="17" xfId="182" applyFont="1" applyFill="1" applyBorder="1" applyAlignment="1">
      <alignment horizontal="center" vertical="center" wrapText="1"/>
    </xf>
    <xf numFmtId="49" fontId="80" fillId="56" borderId="16" xfId="182" applyNumberFormat="1" applyFont="1" applyFill="1" applyBorder="1" applyAlignment="1">
      <alignment horizontal="center" vertical="top" wrapText="1"/>
    </xf>
    <xf numFmtId="49" fontId="80" fillId="56" borderId="11" xfId="182" applyNumberFormat="1" applyFont="1" applyFill="1" applyBorder="1" applyAlignment="1">
      <alignment horizontal="center" vertical="top" wrapText="1"/>
    </xf>
    <xf numFmtId="3" fontId="80" fillId="56" borderId="11" xfId="182" applyNumberFormat="1" applyFont="1" applyFill="1" applyBorder="1" applyAlignment="1">
      <alignment horizontal="center" vertical="top" wrapText="1"/>
    </xf>
    <xf numFmtId="4" fontId="80" fillId="56" borderId="11" xfId="182" applyNumberFormat="1" applyFont="1" applyFill="1" applyBorder="1" applyAlignment="1">
      <alignment horizontal="right" vertical="top" wrapText="1"/>
    </xf>
    <xf numFmtId="0" fontId="75" fillId="0" borderId="0" xfId="182" applyFont="1" applyAlignment="1">
      <alignment horizontal="center"/>
    </xf>
    <xf numFmtId="0" fontId="21" fillId="0" borderId="14" xfId="182" applyBorder="1" applyAlignment="1">
      <alignment horizontal="justify" vertical="top" wrapText="1"/>
    </xf>
    <xf numFmtId="0" fontId="21" fillId="0" borderId="0" xfId="182" applyAlignment="1">
      <alignment horizontal="justify" vertical="top" wrapText="1"/>
    </xf>
    <xf numFmtId="0" fontId="21" fillId="0" borderId="13" xfId="182" applyBorder="1" applyAlignment="1">
      <alignment horizontal="justify" vertical="top" wrapText="1"/>
    </xf>
    <xf numFmtId="0" fontId="154" fillId="0" borderId="0" xfId="182" applyFont="1" applyAlignment="1">
      <alignment horizontal="justify"/>
    </xf>
    <xf numFmtId="0" fontId="21" fillId="0" borderId="14" xfId="182" applyBorder="1" applyAlignment="1">
      <alignment vertical="top" wrapText="1"/>
    </xf>
    <xf numFmtId="0" fontId="21" fillId="0" borderId="0" xfId="182" applyAlignment="1">
      <alignment vertical="top" wrapText="1"/>
    </xf>
    <xf numFmtId="0" fontId="21" fillId="0" borderId="13" xfId="182" applyBorder="1" applyAlignment="1">
      <alignment vertical="top" wrapText="1"/>
    </xf>
    <xf numFmtId="3" fontId="80" fillId="56" borderId="16" xfId="182" applyNumberFormat="1" applyFont="1" applyFill="1" applyBorder="1" applyAlignment="1">
      <alignment horizontal="center" vertical="top" wrapText="1"/>
    </xf>
    <xf numFmtId="4" fontId="80" fillId="56" borderId="16" xfId="182" applyNumberFormat="1" applyFont="1" applyFill="1" applyBorder="1" applyAlignment="1">
      <alignment horizontal="right" vertical="top" wrapText="1"/>
    </xf>
    <xf numFmtId="0" fontId="75" fillId="0" borderId="0" xfId="182" applyFont="1" applyFill="1" applyBorder="1"/>
    <xf numFmtId="0" fontId="75" fillId="0" borderId="0" xfId="182" applyFont="1" applyFill="1" applyBorder="1" applyAlignment="1">
      <alignment horizontal="center"/>
    </xf>
    <xf numFmtId="0" fontId="79" fillId="0" borderId="21" xfId="182" applyFont="1" applyBorder="1" applyAlignment="1"/>
    <xf numFmtId="0" fontId="79" fillId="0" borderId="21" xfId="182" applyFont="1" applyBorder="1" applyAlignment="1">
      <alignment horizontal="center"/>
    </xf>
    <xf numFmtId="0" fontId="79" fillId="0" borderId="21" xfId="182" applyFont="1" applyBorder="1" applyAlignment="1">
      <alignment horizontal="left" vertical="top" wrapText="1" indent="10"/>
    </xf>
    <xf numFmtId="0" fontId="79" fillId="0" borderId="14" xfId="182" applyFont="1" applyBorder="1" applyAlignment="1">
      <alignment vertical="top" wrapText="1"/>
    </xf>
    <xf numFmtId="0" fontId="79" fillId="0" borderId="0" xfId="182" applyFont="1" applyFill="1" applyBorder="1"/>
    <xf numFmtId="0" fontId="75" fillId="0" borderId="0" xfId="182" applyFont="1" applyAlignment="1">
      <alignment wrapText="1"/>
    </xf>
    <xf numFmtId="0" fontId="155" fillId="0" borderId="0" xfId="51" applyFont="1" applyFill="1" applyBorder="1" applyAlignment="1">
      <alignment vertical="center" wrapText="1"/>
    </xf>
    <xf numFmtId="175" fontId="156" fillId="0" borderId="0" xfId="51" applyNumberFormat="1" applyFont="1" applyFill="1" applyBorder="1" applyAlignment="1">
      <alignment horizontal="right" vertical="center" wrapText="1"/>
    </xf>
    <xf numFmtId="3" fontId="80" fillId="57" borderId="11" xfId="182" applyNumberFormat="1" applyFont="1" applyFill="1" applyBorder="1" applyAlignment="1">
      <alignment horizontal="center" vertical="top" wrapText="1"/>
    </xf>
    <xf numFmtId="0" fontId="75" fillId="0" borderId="0" xfId="182" applyFont="1" applyBorder="1" applyAlignment="1"/>
    <xf numFmtId="0" fontId="21" fillId="0" borderId="20" xfId="182" applyBorder="1" applyAlignment="1">
      <alignment vertical="top" wrapText="1"/>
    </xf>
    <xf numFmtId="0" fontId="21" fillId="0" borderId="21" xfId="182" applyBorder="1" applyAlignment="1">
      <alignment vertical="top" wrapText="1"/>
    </xf>
    <xf numFmtId="0" fontId="21" fillId="0" borderId="15" xfId="182" applyBorder="1" applyAlignment="1">
      <alignment vertical="top" wrapText="1"/>
    </xf>
    <xf numFmtId="0" fontId="79" fillId="0" borderId="21" xfId="182" applyFont="1" applyBorder="1" applyAlignment="1">
      <alignment horizontal="right"/>
    </xf>
    <xf numFmtId="0" fontId="79" fillId="0" borderId="21" xfId="182" applyFont="1" applyBorder="1" applyAlignment="1">
      <alignment horizontal="center" vertical="center" wrapText="1"/>
    </xf>
    <xf numFmtId="0" fontId="79" fillId="0" borderId="0" xfId="182" applyFont="1" applyBorder="1" applyAlignment="1">
      <alignment vertical="top" wrapText="1"/>
    </xf>
    <xf numFmtId="175" fontId="43" fillId="0" borderId="0" xfId="205" applyNumberFormat="1" applyFont="1" applyBorder="1"/>
    <xf numFmtId="0" fontId="120" fillId="0" borderId="16" xfId="148" applyFont="1" applyBorder="1" applyAlignment="1">
      <alignment horizontal="justify" vertical="center" wrapText="1"/>
    </xf>
    <xf numFmtId="9" fontId="120" fillId="0" borderId="16" xfId="205" applyFont="1" applyBorder="1" applyAlignment="1">
      <alignment horizontal="center" vertical="center" wrapText="1"/>
    </xf>
    <xf numFmtId="9" fontId="120" fillId="0" borderId="16" xfId="205" applyNumberFormat="1" applyFont="1" applyFill="1" applyBorder="1" applyAlignment="1">
      <alignment horizontal="center" vertical="center" wrapText="1"/>
    </xf>
    <xf numFmtId="3" fontId="43" fillId="0" borderId="0" xfId="84" applyNumberFormat="1" applyFont="1"/>
    <xf numFmtId="3" fontId="120" fillId="0" borderId="16" xfId="206" applyNumberFormat="1" applyFont="1" applyFill="1" applyBorder="1" applyAlignment="1">
      <alignment horizontal="center" vertical="center" wrapText="1"/>
    </xf>
    <xf numFmtId="175" fontId="120" fillId="0" borderId="16" xfId="205" applyNumberFormat="1" applyFont="1" applyFill="1" applyBorder="1" applyAlignment="1">
      <alignment horizontal="center" vertical="center" wrapText="1"/>
    </xf>
    <xf numFmtId="9" fontId="120" fillId="0" borderId="16" xfId="205" applyFont="1" applyFill="1" applyBorder="1" applyAlignment="1">
      <alignment horizontal="center" vertical="center" wrapText="1"/>
    </xf>
    <xf numFmtId="1" fontId="120" fillId="0" borderId="16" xfId="205" applyNumberFormat="1" applyFont="1" applyFill="1" applyBorder="1" applyAlignment="1">
      <alignment horizontal="center" vertical="center" wrapText="1"/>
    </xf>
    <xf numFmtId="175" fontId="120" fillId="0" borderId="16" xfId="205" applyNumberFormat="1" applyFont="1" applyBorder="1" applyAlignment="1">
      <alignment horizontal="center" vertical="center" wrapText="1"/>
    </xf>
    <xf numFmtId="10" fontId="120" fillId="0" borderId="16" xfId="205" applyNumberFormat="1" applyFont="1" applyFill="1" applyBorder="1" applyAlignment="1">
      <alignment horizontal="center" vertical="center" wrapText="1"/>
    </xf>
    <xf numFmtId="176" fontId="120" fillId="0" borderId="16" xfId="206" applyNumberFormat="1" applyFont="1" applyFill="1" applyBorder="1" applyAlignment="1">
      <alignment horizontal="center" vertical="center" wrapText="1"/>
    </xf>
    <xf numFmtId="2" fontId="120" fillId="0" borderId="16" xfId="206" applyNumberFormat="1" applyFont="1" applyFill="1" applyBorder="1" applyAlignment="1">
      <alignment horizontal="center" vertical="center" wrapText="1"/>
    </xf>
    <xf numFmtId="4" fontId="120" fillId="0" borderId="16" xfId="205" applyNumberFormat="1" applyFont="1" applyFill="1" applyBorder="1" applyAlignment="1">
      <alignment horizontal="center" vertical="center" wrapText="1"/>
    </xf>
    <xf numFmtId="0" fontId="120" fillId="0" borderId="16" xfId="205" applyNumberFormat="1" applyFont="1" applyFill="1" applyBorder="1" applyAlignment="1">
      <alignment horizontal="center" vertical="center" wrapText="1"/>
    </xf>
    <xf numFmtId="0" fontId="120" fillId="0" borderId="16" xfId="205" applyNumberFormat="1" applyFont="1" applyBorder="1" applyAlignment="1">
      <alignment horizontal="center" vertical="center"/>
    </xf>
    <xf numFmtId="13" fontId="120" fillId="0" borderId="16" xfId="205" applyNumberFormat="1" applyFont="1" applyFill="1" applyBorder="1" applyAlignment="1">
      <alignment horizontal="center" vertical="center" wrapText="1"/>
    </xf>
    <xf numFmtId="170" fontId="120" fillId="0" borderId="16" xfId="205" applyNumberFormat="1" applyFont="1" applyFill="1" applyBorder="1" applyAlignment="1">
      <alignment horizontal="center" vertical="center" wrapText="1"/>
    </xf>
    <xf numFmtId="2" fontId="120" fillId="0" borderId="16" xfId="205" applyNumberFormat="1" applyFont="1" applyFill="1" applyBorder="1" applyAlignment="1">
      <alignment horizontal="center" vertical="center" wrapText="1"/>
    </xf>
    <xf numFmtId="0" fontId="42" fillId="0" borderId="16" xfId="148" applyFont="1" applyBorder="1" applyAlignment="1">
      <alignment horizontal="justify" vertical="center" wrapText="1"/>
    </xf>
    <xf numFmtId="0" fontId="42" fillId="0" borderId="16" xfId="148" quotePrefix="1" applyFont="1" applyBorder="1" applyAlignment="1">
      <alignment horizontal="center" vertical="center" wrapText="1"/>
    </xf>
    <xf numFmtId="0" fontId="42" fillId="0" borderId="16" xfId="148" quotePrefix="1" applyFont="1" applyBorder="1" applyAlignment="1">
      <alignment horizontal="justify" vertical="center" wrapText="1"/>
    </xf>
    <xf numFmtId="0" fontId="119" fillId="0" borderId="16" xfId="148" applyFont="1" applyBorder="1" applyAlignment="1">
      <alignment horizontal="center" vertical="center" wrapText="1"/>
    </xf>
    <xf numFmtId="0" fontId="42" fillId="0" borderId="16" xfId="148" applyFont="1" applyBorder="1" applyAlignment="1">
      <alignment horizontal="center" vertical="center" wrapText="1"/>
    </xf>
    <xf numFmtId="3" fontId="44" fillId="0" borderId="16" xfId="148" quotePrefix="1" applyNumberFormat="1" applyFont="1" applyBorder="1" applyAlignment="1">
      <alignment horizontal="center" vertical="center" wrapText="1"/>
    </xf>
    <xf numFmtId="3" fontId="42" fillId="0" borderId="16" xfId="148" quotePrefix="1" applyNumberFormat="1" applyFont="1" applyBorder="1" applyAlignment="1">
      <alignment horizontal="center" vertical="center" wrapText="1"/>
    </xf>
    <xf numFmtId="0" fontId="173" fillId="0" borderId="16" xfId="84" applyFont="1" applyBorder="1" applyAlignment="1">
      <alignment horizontal="justify" vertical="center" wrapText="1"/>
    </xf>
    <xf numFmtId="9" fontId="42" fillId="0" borderId="16" xfId="148" quotePrefix="1" applyNumberFormat="1" applyFont="1" applyBorder="1" applyAlignment="1">
      <alignment horizontal="center" vertical="center" wrapText="1"/>
    </xf>
    <xf numFmtId="3" fontId="120" fillId="0" borderId="16" xfId="148" applyNumberFormat="1" applyFont="1" applyBorder="1" applyAlignment="1">
      <alignment horizontal="center" vertical="center" wrapText="1"/>
    </xf>
    <xf numFmtId="10" fontId="42" fillId="0" borderId="16" xfId="148" applyNumberFormat="1" applyFont="1" applyBorder="1" applyAlignment="1">
      <alignment horizontal="center" vertical="center" wrapText="1"/>
    </xf>
    <xf numFmtId="3" fontId="101" fillId="0" borderId="16" xfId="206" applyNumberFormat="1" applyFont="1" applyFill="1" applyBorder="1" applyAlignment="1">
      <alignment horizontal="center" vertical="center"/>
    </xf>
    <xf numFmtId="3" fontId="75" fillId="0" borderId="16" xfId="206" applyNumberFormat="1" applyFont="1" applyFill="1" applyBorder="1" applyAlignment="1">
      <alignment horizontal="center" vertical="center"/>
    </xf>
    <xf numFmtId="0" fontId="42" fillId="0" borderId="16" xfId="148" quotePrefix="1" applyFont="1" applyFill="1" applyBorder="1" applyAlignment="1">
      <alignment horizontal="center" vertical="center" wrapText="1"/>
    </xf>
    <xf numFmtId="175" fontId="42" fillId="0" borderId="16" xfId="148" quotePrefix="1" applyNumberFormat="1" applyFont="1" applyFill="1" applyBorder="1" applyAlignment="1">
      <alignment horizontal="center" vertical="center" wrapText="1"/>
    </xf>
    <xf numFmtId="10" fontId="42" fillId="0" borderId="16" xfId="148" applyNumberFormat="1" applyFont="1" applyFill="1" applyBorder="1" applyAlignment="1">
      <alignment horizontal="center" vertical="center" wrapText="1"/>
    </xf>
    <xf numFmtId="175" fontId="42" fillId="0" borderId="16" xfId="148" quotePrefix="1" applyNumberFormat="1" applyFont="1" applyBorder="1" applyAlignment="1">
      <alignment horizontal="center" vertical="center" wrapText="1"/>
    </xf>
    <xf numFmtId="175" fontId="43" fillId="0" borderId="0" xfId="205" applyNumberFormat="1" applyFont="1"/>
    <xf numFmtId="0" fontId="96" fillId="0" borderId="16" xfId="206" applyFont="1" applyBorder="1" applyAlignment="1">
      <alignment horizontal="justify" vertical="center"/>
    </xf>
    <xf numFmtId="0" fontId="96" fillId="24" borderId="16" xfId="206" applyFont="1" applyFill="1" applyBorder="1" applyAlignment="1">
      <alignment horizontal="center" vertical="center"/>
    </xf>
    <xf numFmtId="0" fontId="96" fillId="0" borderId="16" xfId="206" applyFont="1" applyBorder="1" applyAlignment="1">
      <alignment horizontal="justify" vertical="center" wrapText="1"/>
    </xf>
    <xf numFmtId="0" fontId="96" fillId="24" borderId="16" xfId="206" applyFont="1" applyFill="1" applyBorder="1" applyAlignment="1">
      <alignment horizontal="center" vertical="center" wrapText="1"/>
    </xf>
    <xf numFmtId="0" fontId="96" fillId="0" borderId="16" xfId="206" applyFont="1" applyBorder="1" applyAlignment="1">
      <alignment horizontal="center" vertical="center" wrapText="1"/>
    </xf>
    <xf numFmtId="0" fontId="44" fillId="24" borderId="16" xfId="206" applyFont="1" applyFill="1" applyBorder="1" applyAlignment="1">
      <alignment horizontal="center" vertical="center" wrapText="1"/>
    </xf>
    <xf numFmtId="0" fontId="96" fillId="24" borderId="16" xfId="206" applyFont="1" applyFill="1" applyBorder="1" applyAlignment="1">
      <alignment horizontal="justify" vertical="center"/>
    </xf>
    <xf numFmtId="0" fontId="44" fillId="0" borderId="16" xfId="206" applyFont="1" applyFill="1" applyBorder="1" applyAlignment="1">
      <alignment horizontal="center" vertical="center" wrapText="1"/>
    </xf>
    <xf numFmtId="175" fontId="96" fillId="0" borderId="16" xfId="205" applyNumberFormat="1" applyFont="1" applyBorder="1" applyAlignment="1">
      <alignment horizontal="center" vertical="center" wrapText="1"/>
    </xf>
    <xf numFmtId="3" fontId="151" fillId="24" borderId="23" xfId="206" applyNumberFormat="1" applyFont="1" applyFill="1" applyBorder="1" applyAlignment="1">
      <alignment horizontal="center" vertical="center" wrapText="1"/>
    </xf>
    <xf numFmtId="10" fontId="119" fillId="24" borderId="16" xfId="205" applyNumberFormat="1" applyFont="1" applyFill="1" applyBorder="1" applyAlignment="1">
      <alignment horizontal="center" vertical="center" wrapText="1"/>
    </xf>
    <xf numFmtId="0" fontId="44" fillId="0" borderId="16" xfId="206" applyFont="1" applyBorder="1" applyAlignment="1">
      <alignment horizontal="center" vertical="center" wrapText="1"/>
    </xf>
    <xf numFmtId="177" fontId="96" fillId="0" borderId="16" xfId="205" applyNumberFormat="1" applyFont="1" applyBorder="1" applyAlignment="1">
      <alignment horizontal="center" vertical="center" wrapText="1"/>
    </xf>
    <xf numFmtId="0" fontId="96" fillId="24" borderId="16" xfId="206" applyFont="1" applyFill="1" applyBorder="1" applyAlignment="1">
      <alignment horizontal="justify" vertical="center" wrapText="1"/>
    </xf>
    <xf numFmtId="2" fontId="151" fillId="24" borderId="23" xfId="206" applyNumberFormat="1" applyFont="1" applyFill="1" applyBorder="1" applyAlignment="1">
      <alignment horizontal="center" vertical="center" wrapText="1"/>
    </xf>
    <xf numFmtId="9" fontId="96" fillId="24" borderId="16" xfId="205" applyFont="1" applyFill="1" applyBorder="1" applyAlignment="1">
      <alignment horizontal="center" vertical="center"/>
    </xf>
    <xf numFmtId="2" fontId="151" fillId="0" borderId="23" xfId="206" applyNumberFormat="1" applyFont="1" applyFill="1" applyBorder="1" applyAlignment="1">
      <alignment horizontal="center" vertical="center" wrapText="1"/>
    </xf>
    <xf numFmtId="9" fontId="96" fillId="24" borderId="16" xfId="205" applyFont="1" applyFill="1" applyBorder="1" applyAlignment="1">
      <alignment horizontal="center" vertical="center" wrapText="1"/>
    </xf>
    <xf numFmtId="3" fontId="151" fillId="0" borderId="23" xfId="206" applyNumberFormat="1" applyFont="1" applyFill="1" applyBorder="1" applyAlignment="1">
      <alignment horizontal="center" vertical="center" wrapText="1"/>
    </xf>
    <xf numFmtId="2" fontId="151" fillId="0" borderId="16" xfId="206" applyNumberFormat="1" applyFont="1" applyFill="1" applyBorder="1" applyAlignment="1">
      <alignment horizontal="center" vertical="center" wrapText="1"/>
    </xf>
    <xf numFmtId="0" fontId="174" fillId="0" borderId="0" xfId="84" applyFont="1" applyAlignment="1">
      <alignment horizontal="right"/>
    </xf>
    <xf numFmtId="0" fontId="46" fillId="0" borderId="0" xfId="84" applyFont="1" applyAlignment="1">
      <alignment horizontal="right"/>
    </xf>
    <xf numFmtId="0" fontId="111" fillId="24" borderId="16" xfId="206" applyFont="1" applyFill="1" applyBorder="1" applyAlignment="1">
      <alignment horizontal="center" vertical="center" wrapText="1"/>
    </xf>
    <xf numFmtId="0" fontId="111" fillId="24" borderId="16" xfId="206" applyFont="1" applyFill="1" applyBorder="1" applyAlignment="1">
      <alignment vertical="center" wrapText="1"/>
    </xf>
    <xf numFmtId="0" fontId="101" fillId="24" borderId="16" xfId="207" applyFont="1" applyFill="1" applyBorder="1" applyAlignment="1">
      <alignment horizontal="center" vertical="center" wrapText="1"/>
    </xf>
    <xf numFmtId="0" fontId="101" fillId="0" borderId="16" xfId="207" applyFont="1" applyFill="1" applyBorder="1" applyAlignment="1">
      <alignment horizontal="center" vertical="center" wrapText="1"/>
    </xf>
    <xf numFmtId="0" fontId="101" fillId="0" borderId="16" xfId="207" applyFont="1" applyFill="1" applyBorder="1" applyAlignment="1">
      <alignment horizontal="left" vertical="center" wrapText="1"/>
    </xf>
    <xf numFmtId="0" fontId="101" fillId="0" borderId="16" xfId="207" applyFont="1" applyBorder="1" applyAlignment="1">
      <alignment horizontal="center" vertical="center" wrapText="1"/>
    </xf>
    <xf numFmtId="0" fontId="101" fillId="0" borderId="16" xfId="207" applyFont="1" applyBorder="1" applyAlignment="1">
      <alignment horizontal="left" vertical="center" wrapText="1"/>
    </xf>
    <xf numFmtId="0" fontId="111" fillId="24" borderId="11" xfId="206" applyFont="1" applyFill="1" applyBorder="1" applyAlignment="1">
      <alignment horizontal="center" vertical="center" wrapText="1"/>
    </xf>
    <xf numFmtId="0" fontId="111" fillId="24" borderId="11" xfId="206" applyFont="1" applyFill="1" applyBorder="1" applyAlignment="1">
      <alignment vertical="center" wrapText="1"/>
    </xf>
    <xf numFmtId="3" fontId="101" fillId="24" borderId="16" xfId="207" applyNumberFormat="1" applyFont="1" applyFill="1" applyBorder="1" applyAlignment="1">
      <alignment horizontal="center" vertical="center" wrapText="1"/>
    </xf>
    <xf numFmtId="3" fontId="101" fillId="0" borderId="16" xfId="207" applyNumberFormat="1" applyFont="1" applyBorder="1" applyAlignment="1">
      <alignment horizontal="center" vertical="center" wrapText="1"/>
    </xf>
    <xf numFmtId="3" fontId="101" fillId="0" borderId="16" xfId="207" applyNumberFormat="1" applyFont="1" applyBorder="1" applyAlignment="1">
      <alignment horizontal="left" vertical="center" wrapText="1"/>
    </xf>
    <xf numFmtId="170" fontId="101" fillId="0" borderId="16" xfId="207" applyNumberFormat="1" applyFont="1" applyBorder="1" applyAlignment="1">
      <alignment horizontal="left" vertical="center" wrapText="1"/>
    </xf>
    <xf numFmtId="0" fontId="101" fillId="24" borderId="16" xfId="206" applyFont="1" applyFill="1" applyBorder="1" applyAlignment="1">
      <alignment horizontal="center" vertical="center" wrapText="1"/>
    </xf>
    <xf numFmtId="0" fontId="101" fillId="0" borderId="16" xfId="207" applyFont="1" applyFill="1" applyBorder="1" applyAlignment="1">
      <alignment horizontal="left" vertical="center" wrapText="1" indent="5"/>
    </xf>
    <xf numFmtId="4" fontId="101" fillId="0" borderId="16" xfId="207" applyNumberFormat="1" applyFont="1" applyBorder="1" applyAlignment="1">
      <alignment horizontal="left" vertical="center" wrapText="1"/>
    </xf>
    <xf numFmtId="9" fontId="43" fillId="0" borderId="0" xfId="205" applyFont="1"/>
    <xf numFmtId="0" fontId="73" fillId="0" borderId="0" xfId="0" applyFont="1" applyAlignment="1">
      <alignment horizontal="center" vertical="center"/>
    </xf>
    <xf numFmtId="0" fontId="73" fillId="0" borderId="0" xfId="0" applyFont="1" applyAlignment="1">
      <alignment horizontal="center" vertical="center" wrapText="1"/>
    </xf>
    <xf numFmtId="0" fontId="76" fillId="0" borderId="22" xfId="0" applyFont="1" applyBorder="1" applyAlignment="1">
      <alignment horizontal="center" vertical="center" wrapText="1"/>
    </xf>
    <xf numFmtId="0" fontId="76" fillId="0" borderId="22" xfId="0" applyFont="1" applyBorder="1" applyAlignment="1">
      <alignment horizontal="center" vertical="center"/>
    </xf>
    <xf numFmtId="0" fontId="79" fillId="0" borderId="22" xfId="182" applyFont="1" applyBorder="1" applyAlignment="1">
      <alignment horizontal="center" vertical="top" wrapText="1"/>
    </xf>
    <xf numFmtId="0" fontId="79" fillId="0" borderId="22" xfId="182" applyFont="1" applyBorder="1" applyAlignment="1">
      <alignment horizontal="center" vertical="top"/>
    </xf>
    <xf numFmtId="0" fontId="79" fillId="0" borderId="0" xfId="182" applyFont="1" applyBorder="1" applyAlignment="1">
      <alignment horizontal="center" wrapText="1"/>
    </xf>
    <xf numFmtId="0" fontId="79" fillId="0" borderId="0" xfId="182" applyFont="1" applyBorder="1" applyAlignment="1">
      <alignment horizontal="center"/>
    </xf>
    <xf numFmtId="0" fontId="110" fillId="56" borderId="18" xfId="182" applyFont="1" applyFill="1" applyBorder="1" applyAlignment="1">
      <alignment horizontal="center" vertical="center" wrapText="1"/>
    </xf>
    <xf numFmtId="0" fontId="110" fillId="56" borderId="22" xfId="182" applyFont="1" applyFill="1" applyBorder="1" applyAlignment="1">
      <alignment horizontal="center" vertical="center" wrapText="1"/>
    </xf>
    <xf numFmtId="0" fontId="110" fillId="56" borderId="19" xfId="182" applyFont="1" applyFill="1" applyBorder="1" applyAlignment="1">
      <alignment horizontal="center" vertical="center" wrapText="1"/>
    </xf>
    <xf numFmtId="0" fontId="110" fillId="56" borderId="20" xfId="144" applyFont="1" applyFill="1" applyBorder="1" applyAlignment="1">
      <alignment horizontal="left" vertical="center" wrapText="1"/>
    </xf>
    <xf numFmtId="0" fontId="110" fillId="56" borderId="21" xfId="144" applyFont="1" applyFill="1" applyBorder="1" applyAlignment="1">
      <alignment horizontal="left" vertical="center" wrapText="1"/>
    </xf>
    <xf numFmtId="0" fontId="110" fillId="56" borderId="15" xfId="144" applyFont="1" applyFill="1" applyBorder="1" applyAlignment="1">
      <alignment horizontal="left" vertical="center" wrapText="1"/>
    </xf>
    <xf numFmtId="0" fontId="110" fillId="56" borderId="12" xfId="182" applyFont="1" applyFill="1" applyBorder="1" applyAlignment="1">
      <alignment horizontal="center" vertical="center" wrapText="1"/>
    </xf>
    <xf numFmtId="0" fontId="110" fillId="56" borderId="10" xfId="182" applyFont="1" applyFill="1" applyBorder="1" applyAlignment="1">
      <alignment horizontal="center" vertical="center" wrapText="1"/>
    </xf>
    <xf numFmtId="0" fontId="110" fillId="56" borderId="11" xfId="182" applyFont="1" applyFill="1" applyBorder="1" applyAlignment="1">
      <alignment horizontal="center" vertical="center" wrapText="1"/>
    </xf>
    <xf numFmtId="0" fontId="110" fillId="56" borderId="24" xfId="182" applyFont="1" applyFill="1" applyBorder="1" applyAlignment="1">
      <alignment horizontal="center" vertical="center" wrapText="1"/>
    </xf>
    <xf numFmtId="0" fontId="110" fillId="56" borderId="23" xfId="182" applyFont="1" applyFill="1" applyBorder="1" applyAlignment="1">
      <alignment horizontal="center" vertical="center" wrapText="1"/>
    </xf>
    <xf numFmtId="0" fontId="110" fillId="56" borderId="17" xfId="182" applyFont="1" applyFill="1" applyBorder="1" applyAlignment="1">
      <alignment horizontal="center" vertical="center" wrapText="1"/>
    </xf>
    <xf numFmtId="0" fontId="110" fillId="56" borderId="18" xfId="182" applyFont="1" applyFill="1" applyBorder="1" applyAlignment="1">
      <alignment horizontal="center" vertical="center"/>
    </xf>
    <xf numFmtId="0" fontId="110" fillId="56" borderId="19" xfId="182" applyFont="1" applyFill="1" applyBorder="1" applyAlignment="1">
      <alignment horizontal="center" vertical="center"/>
    </xf>
    <xf numFmtId="0" fontId="101" fillId="0" borderId="14" xfId="182" applyFont="1" applyBorder="1" applyAlignment="1">
      <alignment horizontal="center" vertical="center"/>
    </xf>
    <xf numFmtId="0" fontId="101" fillId="0" borderId="13" xfId="182" applyFont="1" applyBorder="1" applyAlignment="1">
      <alignment horizontal="center" vertical="center"/>
    </xf>
    <xf numFmtId="0" fontId="86" fillId="0" borderId="0" xfId="182" applyFont="1" applyBorder="1" applyAlignment="1">
      <alignment horizontal="center" wrapText="1"/>
    </xf>
    <xf numFmtId="0" fontId="86" fillId="0" borderId="0" xfId="182" applyFont="1" applyBorder="1" applyAlignment="1">
      <alignment horizontal="center"/>
    </xf>
    <xf numFmtId="0" fontId="118" fillId="56" borderId="24" xfId="182" applyFont="1" applyFill="1" applyBorder="1" applyAlignment="1">
      <alignment horizontal="center" vertical="center" wrapText="1"/>
    </xf>
    <xf numFmtId="0" fontId="118" fillId="56" borderId="23" xfId="182" applyFont="1" applyFill="1" applyBorder="1" applyAlignment="1">
      <alignment horizontal="center" vertical="center" wrapText="1"/>
    </xf>
    <xf numFmtId="0" fontId="118" fillId="56" borderId="17" xfId="182" applyFont="1" applyFill="1" applyBorder="1" applyAlignment="1">
      <alignment horizontal="center" vertical="center" wrapText="1"/>
    </xf>
    <xf numFmtId="0" fontId="119" fillId="0" borderId="0" xfId="182" applyFont="1" applyAlignment="1">
      <alignment horizontal="left" vertical="top" wrapText="1" indent="12"/>
    </xf>
    <xf numFmtId="0" fontId="119" fillId="0" borderId="0" xfId="182" applyFont="1" applyAlignment="1">
      <alignment horizontal="left" vertical="top" wrapText="1" indent="8"/>
    </xf>
    <xf numFmtId="0" fontId="119" fillId="0" borderId="0" xfId="182" applyFont="1" applyAlignment="1">
      <alignment horizontal="left" vertical="top" wrapText="1" indent="10"/>
    </xf>
    <xf numFmtId="0" fontId="86" fillId="0" borderId="0" xfId="182" applyFont="1" applyBorder="1" applyAlignment="1">
      <alignment horizontal="left"/>
    </xf>
    <xf numFmtId="0" fontId="101" fillId="0" borderId="0" xfId="0" applyFont="1" applyAlignment="1">
      <alignment horizontal="left" vertical="justify" wrapText="1"/>
    </xf>
    <xf numFmtId="0" fontId="117" fillId="56" borderId="18" xfId="182" applyFont="1" applyFill="1" applyBorder="1" applyAlignment="1">
      <alignment horizontal="center" vertical="center" wrapText="1"/>
    </xf>
    <xf numFmtId="0" fontId="117" fillId="56" borderId="22" xfId="182" applyFont="1" applyFill="1" applyBorder="1" applyAlignment="1">
      <alignment horizontal="center" vertical="center" wrapText="1"/>
    </xf>
    <xf numFmtId="0" fontId="117" fillId="56" borderId="19" xfId="182" applyFont="1" applyFill="1" applyBorder="1" applyAlignment="1">
      <alignment horizontal="center" vertical="center" wrapText="1"/>
    </xf>
    <xf numFmtId="0" fontId="118" fillId="56" borderId="20" xfId="144" applyFont="1" applyFill="1" applyBorder="1" applyAlignment="1">
      <alignment horizontal="left" vertical="center" wrapText="1"/>
    </xf>
    <xf numFmtId="0" fontId="118" fillId="56" borderId="21" xfId="144" applyFont="1" applyFill="1" applyBorder="1" applyAlignment="1">
      <alignment horizontal="left" vertical="center" wrapText="1"/>
    </xf>
    <xf numFmtId="0" fontId="118" fillId="56" borderId="12" xfId="182" applyFont="1" applyFill="1" applyBorder="1" applyAlignment="1">
      <alignment horizontal="center" vertical="center" wrapText="1"/>
    </xf>
    <xf numFmtId="0" fontId="124" fillId="56" borderId="10" xfId="182" applyFont="1" applyFill="1" applyBorder="1" applyAlignment="1">
      <alignment horizontal="center" vertical="center" wrapText="1"/>
    </xf>
    <xf numFmtId="0" fontId="118" fillId="56" borderId="11" xfId="182" applyFont="1" applyFill="1" applyBorder="1" applyAlignment="1">
      <alignment horizontal="center" vertical="center" wrapText="1"/>
    </xf>
    <xf numFmtId="0" fontId="118" fillId="56" borderId="10" xfId="182" applyFont="1" applyFill="1" applyBorder="1" applyAlignment="1">
      <alignment horizontal="center" vertical="center" wrapText="1"/>
    </xf>
    <xf numFmtId="0" fontId="118" fillId="56" borderId="18" xfId="182" applyFont="1" applyFill="1" applyBorder="1" applyAlignment="1">
      <alignment horizontal="center" vertical="center" wrapText="1"/>
    </xf>
    <xf numFmtId="0" fontId="118" fillId="56" borderId="22" xfId="182" applyFont="1" applyFill="1" applyBorder="1" applyAlignment="1">
      <alignment horizontal="center" vertical="center" wrapText="1"/>
    </xf>
    <xf numFmtId="0" fontId="118" fillId="56" borderId="19" xfId="182" applyFont="1" applyFill="1" applyBorder="1" applyAlignment="1">
      <alignment horizontal="center" vertical="center" wrapText="1"/>
    </xf>
    <xf numFmtId="0" fontId="110" fillId="56" borderId="18" xfId="0" applyFont="1" applyFill="1" applyBorder="1" applyAlignment="1">
      <alignment horizontal="center" vertical="center" wrapText="1"/>
    </xf>
    <xf numFmtId="0" fontId="110" fillId="56" borderId="22" xfId="0" applyFont="1" applyFill="1" applyBorder="1" applyAlignment="1">
      <alignment horizontal="center" vertical="center" wrapText="1"/>
    </xf>
    <xf numFmtId="0" fontId="110" fillId="56" borderId="19" xfId="0" applyFont="1" applyFill="1" applyBorder="1" applyAlignment="1">
      <alignment horizontal="center" vertical="center" wrapText="1"/>
    </xf>
    <xf numFmtId="0" fontId="110" fillId="56" borderId="20" xfId="59" applyFont="1" applyFill="1" applyBorder="1" applyAlignment="1">
      <alignment horizontal="left" vertical="center" wrapText="1"/>
    </xf>
    <xf numFmtId="0" fontId="110" fillId="56" borderId="21" xfId="59" applyFont="1" applyFill="1" applyBorder="1" applyAlignment="1">
      <alignment horizontal="left" vertical="center" wrapText="1"/>
    </xf>
    <xf numFmtId="0" fontId="110" fillId="56" borderId="12" xfId="0" applyFont="1" applyFill="1" applyBorder="1" applyAlignment="1">
      <alignment horizontal="center" vertical="center" wrapText="1"/>
    </xf>
    <xf numFmtId="0" fontId="114" fillId="56" borderId="10" xfId="0" applyFont="1" applyFill="1" applyBorder="1" applyAlignment="1">
      <alignment horizontal="center" vertical="center" wrapText="1"/>
    </xf>
    <xf numFmtId="0" fontId="110" fillId="56" borderId="11" xfId="0" applyFont="1" applyFill="1" applyBorder="1" applyAlignment="1">
      <alignment horizontal="center" vertical="center" wrapText="1"/>
    </xf>
    <xf numFmtId="0" fontId="110" fillId="56" borderId="10" xfId="0" applyFont="1" applyFill="1" applyBorder="1" applyAlignment="1">
      <alignment horizontal="center" vertical="center" wrapText="1"/>
    </xf>
    <xf numFmtId="0" fontId="79" fillId="0" borderId="0" xfId="0" applyFont="1" applyBorder="1" applyAlignment="1">
      <alignment horizontal="center" vertical="top" wrapText="1"/>
    </xf>
    <xf numFmtId="0" fontId="79" fillId="0" borderId="0" xfId="0" applyFont="1" applyBorder="1" applyAlignment="1">
      <alignment horizontal="center" vertical="top"/>
    </xf>
    <xf numFmtId="0" fontId="79" fillId="0" borderId="0" xfId="0" applyFont="1" applyBorder="1" applyAlignment="1">
      <alignment horizontal="center" wrapText="1"/>
    </xf>
    <xf numFmtId="0" fontId="79" fillId="0" borderId="0" xfId="0" applyFont="1" applyBorder="1" applyAlignment="1">
      <alignment horizontal="center"/>
    </xf>
    <xf numFmtId="0" fontId="110" fillId="56" borderId="24" xfId="0" applyFont="1" applyFill="1" applyBorder="1" applyAlignment="1">
      <alignment horizontal="center" vertical="center" wrapText="1"/>
    </xf>
    <xf numFmtId="0" fontId="110" fillId="56" borderId="23" xfId="0" applyFont="1" applyFill="1" applyBorder="1" applyAlignment="1">
      <alignment horizontal="center" vertical="center" wrapText="1"/>
    </xf>
    <xf numFmtId="0" fontId="110" fillId="56" borderId="17" xfId="0" applyFont="1" applyFill="1" applyBorder="1" applyAlignment="1">
      <alignment horizontal="center" vertical="center" wrapText="1"/>
    </xf>
    <xf numFmtId="0" fontId="75" fillId="0" borderId="0" xfId="0" applyFont="1" applyAlignment="1">
      <alignment horizontal="left" vertical="top" wrapText="1" indent="12"/>
    </xf>
    <xf numFmtId="0" fontId="75" fillId="0" borderId="0" xfId="0" applyFont="1" applyAlignment="1">
      <alignment horizontal="left" vertical="top" wrapText="1" indent="8"/>
    </xf>
    <xf numFmtId="0" fontId="79" fillId="0" borderId="0" xfId="0" applyFont="1" applyBorder="1" applyAlignment="1">
      <alignment horizontal="left"/>
    </xf>
    <xf numFmtId="0" fontId="101" fillId="0" borderId="0" xfId="0" applyFont="1" applyAlignment="1">
      <alignment horizontal="justify" vertical="justify" wrapText="1"/>
    </xf>
    <xf numFmtId="0" fontId="101" fillId="0" borderId="0" xfId="0" applyFont="1" applyAlignment="1">
      <alignment horizontal="justify" vertical="justify"/>
    </xf>
    <xf numFmtId="0" fontId="75" fillId="0" borderId="0" xfId="0" applyFont="1" applyAlignment="1">
      <alignment horizontal="left" vertical="top" wrapText="1" indent="10"/>
    </xf>
    <xf numFmtId="0" fontId="110" fillId="56" borderId="14" xfId="59" applyFont="1" applyFill="1" applyBorder="1" applyAlignment="1">
      <alignment horizontal="center" vertical="top" wrapText="1"/>
    </xf>
    <xf numFmtId="0" fontId="110" fillId="56" borderId="0" xfId="59" applyFont="1" applyFill="1" applyBorder="1" applyAlignment="1">
      <alignment horizontal="center" vertical="top" wrapText="1"/>
    </xf>
    <xf numFmtId="0" fontId="110" fillId="56" borderId="13" xfId="59" applyFont="1" applyFill="1" applyBorder="1" applyAlignment="1">
      <alignment horizontal="center" vertical="top" wrapText="1"/>
    </xf>
    <xf numFmtId="0" fontId="110" fillId="56" borderId="12" xfId="59" applyFont="1" applyFill="1" applyBorder="1" applyAlignment="1">
      <alignment horizontal="center" vertical="center" wrapText="1"/>
    </xf>
    <xf numFmtId="0" fontId="114" fillId="56" borderId="10" xfId="59" applyFont="1" applyFill="1" applyBorder="1" applyAlignment="1">
      <alignment horizontal="center" vertical="center" wrapText="1"/>
    </xf>
    <xf numFmtId="0" fontId="114" fillId="56" borderId="11" xfId="59" applyFont="1" applyFill="1" applyBorder="1" applyAlignment="1">
      <alignment horizontal="center" vertical="center" wrapText="1"/>
    </xf>
    <xf numFmtId="0" fontId="110" fillId="56" borderId="24" xfId="59" applyFont="1" applyFill="1" applyBorder="1" applyAlignment="1">
      <alignment horizontal="center" vertical="center" wrapText="1"/>
    </xf>
    <xf numFmtId="0" fontId="110" fillId="56" borderId="23" xfId="59" applyFont="1" applyFill="1" applyBorder="1" applyAlignment="1">
      <alignment horizontal="center" vertical="center" wrapText="1"/>
    </xf>
    <xf numFmtId="0" fontId="110" fillId="56" borderId="17" xfId="59" applyFont="1" applyFill="1" applyBorder="1" applyAlignment="1">
      <alignment horizontal="center" vertical="center" wrapText="1"/>
    </xf>
    <xf numFmtId="0" fontId="101" fillId="0" borderId="14" xfId="182" applyFont="1" applyBorder="1" applyAlignment="1">
      <alignment horizontal="justify" vertical="center" wrapText="1"/>
    </xf>
    <xf numFmtId="0" fontId="101" fillId="0" borderId="0" xfId="182" applyFont="1" applyBorder="1" applyAlignment="1">
      <alignment horizontal="justify" vertical="center" wrapText="1"/>
    </xf>
    <xf numFmtId="0" fontId="101" fillId="0" borderId="13" xfId="182" applyFont="1" applyBorder="1" applyAlignment="1">
      <alignment horizontal="justify" vertical="center" wrapText="1"/>
    </xf>
    <xf numFmtId="0" fontId="110" fillId="56" borderId="14" xfId="182" applyFont="1" applyFill="1" applyBorder="1" applyAlignment="1">
      <alignment horizontal="left" vertical="center" wrapText="1"/>
    </xf>
    <xf numFmtId="0" fontId="110" fillId="56" borderId="0" xfId="182" applyFont="1" applyFill="1" applyBorder="1" applyAlignment="1">
      <alignment horizontal="left" vertical="center" wrapText="1"/>
    </xf>
    <xf numFmtId="0" fontId="110" fillId="56" borderId="13" xfId="182" applyFont="1" applyFill="1" applyBorder="1" applyAlignment="1">
      <alignment horizontal="left" vertical="center" wrapText="1"/>
    </xf>
    <xf numFmtId="0" fontId="110" fillId="56" borderId="18" xfId="182" applyFont="1" applyFill="1" applyBorder="1" applyAlignment="1">
      <alignment horizontal="left" vertical="center" wrapText="1"/>
    </xf>
    <xf numFmtId="0" fontId="110" fillId="56" borderId="22" xfId="182" applyFont="1" applyFill="1" applyBorder="1" applyAlignment="1">
      <alignment horizontal="left" vertical="center" wrapText="1"/>
    </xf>
    <xf numFmtId="0" fontId="110" fillId="56" borderId="19" xfId="182" applyFont="1" applyFill="1" applyBorder="1" applyAlignment="1">
      <alignment horizontal="left" vertical="center" wrapText="1"/>
    </xf>
    <xf numFmtId="49" fontId="110" fillId="56" borderId="24" xfId="182" applyNumberFormat="1" applyFont="1" applyFill="1" applyBorder="1" applyAlignment="1">
      <alignment horizontal="center" vertical="center" wrapText="1"/>
    </xf>
    <xf numFmtId="49" fontId="110" fillId="56" borderId="23" xfId="182" applyNumberFormat="1" applyFont="1" applyFill="1" applyBorder="1" applyAlignment="1">
      <alignment horizontal="center" vertical="center" wrapText="1"/>
    </xf>
    <xf numFmtId="0" fontId="102" fillId="0" borderId="14" xfId="182" quotePrefix="1" applyFont="1" applyBorder="1" applyAlignment="1">
      <alignment vertical="top"/>
    </xf>
    <xf numFmtId="0" fontId="102" fillId="0" borderId="0" xfId="182" applyFont="1" applyBorder="1" applyAlignment="1">
      <alignment vertical="top"/>
    </xf>
    <xf numFmtId="0" fontId="102" fillId="0" borderId="13" xfId="182" applyFont="1" applyBorder="1" applyAlignment="1">
      <alignment vertical="top"/>
    </xf>
    <xf numFmtId="0" fontId="101" fillId="0" borderId="14" xfId="182" applyFont="1" applyBorder="1" applyAlignment="1">
      <alignment vertical="top"/>
    </xf>
    <xf numFmtId="0" fontId="101" fillId="0" borderId="0" xfId="182" applyFont="1" applyBorder="1" applyAlignment="1">
      <alignment vertical="top"/>
    </xf>
    <xf numFmtId="0" fontId="101" fillId="0" borderId="13" xfId="182" applyFont="1" applyBorder="1" applyAlignment="1">
      <alignment vertical="top"/>
    </xf>
    <xf numFmtId="0" fontId="102" fillId="0" borderId="14" xfId="182" quotePrefix="1" applyFont="1" applyBorder="1" applyAlignment="1">
      <alignment horizontal="left" vertical="top"/>
    </xf>
    <xf numFmtId="0" fontId="102" fillId="0" borderId="0" xfId="182" applyFont="1" applyBorder="1" applyAlignment="1">
      <alignment horizontal="left" vertical="top"/>
    </xf>
    <xf numFmtId="0" fontId="102" fillId="0" borderId="13" xfId="182" applyFont="1" applyBorder="1" applyAlignment="1">
      <alignment horizontal="left" vertical="top"/>
    </xf>
    <xf numFmtId="0" fontId="101" fillId="0" borderId="14" xfId="182" applyFont="1" applyBorder="1" applyAlignment="1">
      <alignment horizontal="center" vertical="top"/>
    </xf>
    <xf numFmtId="0" fontId="101" fillId="0" borderId="0" xfId="182" applyFont="1" applyBorder="1" applyAlignment="1">
      <alignment horizontal="center" vertical="top"/>
    </xf>
    <xf numFmtId="0" fontId="101" fillId="0" borderId="13" xfId="182" applyFont="1" applyBorder="1" applyAlignment="1">
      <alignment horizontal="center" vertical="top"/>
    </xf>
    <xf numFmtId="0" fontId="102" fillId="0" borderId="14" xfId="182" applyFont="1" applyBorder="1" applyAlignment="1">
      <alignment vertical="top"/>
    </xf>
    <xf numFmtId="0" fontId="101" fillId="0" borderId="14" xfId="182" applyFont="1" applyFill="1" applyBorder="1" applyAlignment="1">
      <alignment vertical="top"/>
    </xf>
    <xf numFmtId="0" fontId="101" fillId="0" borderId="0" xfId="182" applyFont="1" applyFill="1" applyBorder="1" applyAlignment="1">
      <alignment vertical="top"/>
    </xf>
    <xf numFmtId="0" fontId="101" fillId="0" borderId="13" xfId="182" applyFont="1" applyFill="1" applyBorder="1" applyAlignment="1">
      <alignment vertical="top"/>
    </xf>
    <xf numFmtId="0" fontId="79" fillId="0" borderId="14" xfId="182" applyFont="1" applyBorder="1" applyAlignment="1">
      <alignment vertical="top"/>
    </xf>
    <xf numFmtId="0" fontId="79" fillId="0" borderId="0" xfId="182" applyFont="1" applyBorder="1" applyAlignment="1">
      <alignment vertical="top"/>
    </xf>
    <xf numFmtId="0" fontId="79" fillId="0" borderId="13" xfId="182" applyFont="1" applyBorder="1" applyAlignment="1">
      <alignment vertical="top"/>
    </xf>
    <xf numFmtId="0" fontId="75" fillId="0" borderId="20" xfId="182" applyFont="1" applyBorder="1" applyAlignment="1">
      <alignment horizontal="center" vertical="top"/>
    </xf>
    <xf numFmtId="0" fontId="75" fillId="0" borderId="21" xfId="182" applyFont="1" applyBorder="1" applyAlignment="1">
      <alignment horizontal="center" vertical="top"/>
    </xf>
    <xf numFmtId="0" fontId="75" fillId="0" borderId="15" xfId="182" applyFont="1" applyBorder="1" applyAlignment="1">
      <alignment horizontal="center" vertical="top"/>
    </xf>
    <xf numFmtId="0" fontId="79" fillId="0" borderId="0" xfId="182" applyFont="1" applyAlignment="1">
      <alignment horizontal="center"/>
    </xf>
    <xf numFmtId="0" fontId="79" fillId="0" borderId="0" xfId="182" applyFont="1" applyBorder="1" applyAlignment="1">
      <alignment horizontal="center" vertical="top" wrapText="1"/>
    </xf>
    <xf numFmtId="0" fontId="79" fillId="0" borderId="0" xfId="182" applyFont="1" applyBorder="1" applyAlignment="1">
      <alignment horizontal="center" vertical="top"/>
    </xf>
    <xf numFmtId="0" fontId="101" fillId="0" borderId="14" xfId="182" applyFont="1" applyFill="1" applyBorder="1" applyAlignment="1">
      <alignment horizontal="justify" vertical="center" wrapText="1"/>
    </xf>
    <xf numFmtId="0" fontId="101" fillId="0" borderId="0" xfId="182" applyFont="1" applyFill="1" applyBorder="1" applyAlignment="1">
      <alignment horizontal="justify" vertical="center" wrapText="1"/>
    </xf>
    <xf numFmtId="0" fontId="101" fillId="0" borderId="13" xfId="182" applyFont="1" applyFill="1" applyBorder="1" applyAlignment="1">
      <alignment horizontal="justify" vertical="center" wrapText="1"/>
    </xf>
    <xf numFmtId="0" fontId="80" fillId="56" borderId="18" xfId="182" applyFont="1" applyFill="1" applyBorder="1" applyAlignment="1">
      <alignment horizontal="center" vertical="center" wrapText="1"/>
    </xf>
    <xf numFmtId="0" fontId="80" fillId="56" borderId="22" xfId="182" applyFont="1" applyFill="1" applyBorder="1" applyAlignment="1">
      <alignment horizontal="center" vertical="center" wrapText="1"/>
    </xf>
    <xf numFmtId="0" fontId="80" fillId="56" borderId="19" xfId="182" applyFont="1" applyFill="1" applyBorder="1" applyAlignment="1">
      <alignment horizontal="center" vertical="center" wrapText="1"/>
    </xf>
    <xf numFmtId="0" fontId="80" fillId="56" borderId="14" xfId="182" applyFont="1" applyFill="1" applyBorder="1" applyAlignment="1">
      <alignment horizontal="left" vertical="center" wrapText="1"/>
    </xf>
    <xf numFmtId="0" fontId="80" fillId="56" borderId="0" xfId="182" applyFont="1" applyFill="1" applyBorder="1" applyAlignment="1">
      <alignment horizontal="left" vertical="center" wrapText="1"/>
    </xf>
    <xf numFmtId="0" fontId="80" fillId="56" borderId="13" xfId="182" applyFont="1" applyFill="1" applyBorder="1" applyAlignment="1">
      <alignment horizontal="left" vertical="center" wrapText="1"/>
    </xf>
    <xf numFmtId="0" fontId="80" fillId="56" borderId="18" xfId="182" applyFont="1" applyFill="1" applyBorder="1" applyAlignment="1">
      <alignment horizontal="left" vertical="center" wrapText="1"/>
    </xf>
    <xf numFmtId="0" fontId="80" fillId="56" borderId="22" xfId="182" applyFont="1" applyFill="1" applyBorder="1" applyAlignment="1">
      <alignment horizontal="left" vertical="center" wrapText="1"/>
    </xf>
    <xf numFmtId="0" fontId="80" fillId="56" borderId="19" xfId="182" applyFont="1" applyFill="1" applyBorder="1" applyAlignment="1">
      <alignment horizontal="left" vertical="center" wrapText="1"/>
    </xf>
    <xf numFmtId="49" fontId="80" fillId="56" borderId="24" xfId="182" applyNumberFormat="1" applyFont="1" applyFill="1" applyBorder="1" applyAlignment="1">
      <alignment horizontal="center" vertical="center" wrapText="1"/>
    </xf>
    <xf numFmtId="49" fontId="80" fillId="56" borderId="23" xfId="182" applyNumberFormat="1" applyFont="1" applyFill="1" applyBorder="1" applyAlignment="1">
      <alignment horizontal="center" vertical="center" wrapText="1"/>
    </xf>
    <xf numFmtId="0" fontId="79" fillId="0" borderId="14" xfId="182" quotePrefix="1" applyFont="1" applyBorder="1" applyAlignment="1">
      <alignment vertical="top"/>
    </xf>
    <xf numFmtId="4" fontId="75" fillId="0" borderId="14" xfId="182" applyNumberFormat="1" applyFont="1" applyBorder="1" applyAlignment="1">
      <alignment horizontal="justify" vertical="center" wrapText="1"/>
    </xf>
    <xf numFmtId="4" fontId="75" fillId="0" borderId="0" xfId="182" applyNumberFormat="1" applyFont="1" applyBorder="1" applyAlignment="1">
      <alignment horizontal="justify" vertical="center" wrapText="1"/>
    </xf>
    <xf numFmtId="4" fontId="75" fillId="0" borderId="13" xfId="182" applyNumberFormat="1" applyFont="1" applyBorder="1" applyAlignment="1">
      <alignment horizontal="justify" vertical="center" wrapText="1"/>
    </xf>
    <xf numFmtId="0" fontId="79" fillId="0" borderId="14" xfId="182" quotePrefix="1" applyFont="1" applyBorder="1" applyAlignment="1">
      <alignment horizontal="left" vertical="top"/>
    </xf>
    <xf numFmtId="0" fontId="79" fillId="0" borderId="0" xfId="182" applyFont="1" applyBorder="1" applyAlignment="1">
      <alignment horizontal="left" vertical="top"/>
    </xf>
    <xf numFmtId="0" fontId="79" fillId="0" borderId="13" xfId="182" applyFont="1" applyBorder="1" applyAlignment="1">
      <alignment horizontal="left" vertical="top"/>
    </xf>
    <xf numFmtId="0" fontId="75" fillId="0" borderId="14" xfId="182" applyFont="1" applyBorder="1" applyAlignment="1">
      <alignment horizontal="justify" vertical="center" wrapText="1"/>
    </xf>
    <xf numFmtId="0" fontId="75" fillId="0" borderId="0" xfId="182" applyFont="1" applyBorder="1" applyAlignment="1">
      <alignment horizontal="justify" vertical="center" wrapText="1"/>
    </xf>
    <xf numFmtId="0" fontId="75" fillId="0" borderId="13" xfId="182" applyFont="1" applyBorder="1" applyAlignment="1">
      <alignment horizontal="justify" vertical="center" wrapText="1"/>
    </xf>
    <xf numFmtId="0" fontId="75" fillId="0" borderId="14" xfId="182" applyFont="1" applyBorder="1" applyAlignment="1">
      <alignment horizontal="center" vertical="top"/>
    </xf>
    <xf numFmtId="0" fontId="75" fillId="0" borderId="0" xfId="182" applyFont="1" applyBorder="1" applyAlignment="1">
      <alignment horizontal="center" vertical="top"/>
    </xf>
    <xf numFmtId="0" fontId="75" fillId="0" borderId="13" xfId="182" applyFont="1" applyBorder="1" applyAlignment="1">
      <alignment horizontal="center" vertical="top"/>
    </xf>
    <xf numFmtId="0" fontId="75" fillId="0" borderId="14" xfId="182" applyFont="1" applyBorder="1" applyAlignment="1">
      <alignment vertical="top"/>
    </xf>
    <xf numFmtId="0" fontId="75" fillId="0" borderId="0" xfId="182" applyFont="1" applyBorder="1" applyAlignment="1">
      <alignment vertical="top"/>
    </xf>
    <xf numFmtId="0" fontId="75" fillId="0" borderId="13" xfId="182" applyFont="1" applyBorder="1" applyAlignment="1">
      <alignment vertical="top"/>
    </xf>
    <xf numFmtId="0" fontId="75" fillId="0" borderId="14" xfId="182" applyFont="1" applyBorder="1" applyAlignment="1">
      <alignment vertical="top" wrapText="1"/>
    </xf>
    <xf numFmtId="0" fontId="21" fillId="0" borderId="0" xfId="182" applyBorder="1" applyAlignment="1">
      <alignment wrapText="1"/>
    </xf>
    <xf numFmtId="0" fontId="21" fillId="0" borderId="13" xfId="182" applyBorder="1" applyAlignment="1">
      <alignment wrapText="1"/>
    </xf>
    <xf numFmtId="0" fontId="75" fillId="0" borderId="20" xfId="182" applyFont="1" applyBorder="1" applyAlignment="1">
      <alignment vertical="top" wrapText="1"/>
    </xf>
    <xf numFmtId="0" fontId="21" fillId="0" borderId="21" xfId="182" applyBorder="1" applyAlignment="1">
      <alignment wrapText="1"/>
    </xf>
    <xf numFmtId="0" fontId="21" fillId="0" borderId="15" xfId="182" applyBorder="1" applyAlignment="1">
      <alignment wrapText="1"/>
    </xf>
    <xf numFmtId="0" fontId="102" fillId="0" borderId="18" xfId="182" quotePrefix="1" applyFont="1" applyBorder="1" applyAlignment="1">
      <alignment vertical="top"/>
    </xf>
    <xf numFmtId="0" fontId="102" fillId="0" borderId="22" xfId="182" applyFont="1" applyBorder="1" applyAlignment="1">
      <alignment vertical="top"/>
    </xf>
    <xf numFmtId="0" fontId="102" fillId="0" borderId="19" xfId="182" applyFont="1" applyBorder="1" applyAlignment="1">
      <alignment vertical="top"/>
    </xf>
    <xf numFmtId="0" fontId="101" fillId="0" borderId="0" xfId="182" applyFont="1" applyBorder="1" applyAlignment="1">
      <alignment horizontal="left" vertical="top"/>
    </xf>
    <xf numFmtId="0" fontId="101" fillId="0" borderId="13" xfId="182" applyFont="1" applyBorder="1" applyAlignment="1">
      <alignment horizontal="left" vertical="top"/>
    </xf>
    <xf numFmtId="0" fontId="101" fillId="0" borderId="14" xfId="182" applyFont="1" applyBorder="1" applyAlignment="1">
      <alignment horizontal="justify" vertical="justify" wrapText="1"/>
    </xf>
    <xf numFmtId="0" fontId="101" fillId="0" borderId="0" xfId="182" applyFont="1" applyBorder="1" applyAlignment="1">
      <alignment horizontal="justify" vertical="justify" wrapText="1"/>
    </xf>
    <xf numFmtId="0" fontId="101" fillId="0" borderId="13" xfId="182" applyFont="1" applyBorder="1" applyAlignment="1">
      <alignment horizontal="justify" vertical="justify" wrapText="1"/>
    </xf>
    <xf numFmtId="0" fontId="101" fillId="0" borderId="14" xfId="182" applyFont="1" applyBorder="1" applyAlignment="1">
      <alignment horizontal="left" vertical="top"/>
    </xf>
    <xf numFmtId="4" fontId="101" fillId="0" borderId="14" xfId="182" applyNumberFormat="1" applyFont="1" applyBorder="1" applyAlignment="1">
      <alignment horizontal="justify" vertical="center" wrapText="1"/>
    </xf>
    <xf numFmtId="4" fontId="101" fillId="0" borderId="0" xfId="182" applyNumberFormat="1" applyFont="1" applyBorder="1" applyAlignment="1">
      <alignment horizontal="justify" vertical="center" wrapText="1"/>
    </xf>
    <xf numFmtId="4" fontId="101" fillId="0" borderId="13" xfId="182" applyNumberFormat="1" applyFont="1" applyBorder="1" applyAlignment="1">
      <alignment horizontal="justify" vertical="center" wrapText="1"/>
    </xf>
    <xf numFmtId="0" fontId="102" fillId="0" borderId="14" xfId="182" quotePrefix="1" applyFont="1" applyFill="1" applyBorder="1" applyAlignment="1">
      <alignment horizontal="left" vertical="top"/>
    </xf>
    <xf numFmtId="0" fontId="102" fillId="0" borderId="0" xfId="182" applyFont="1" applyFill="1" applyBorder="1" applyAlignment="1">
      <alignment horizontal="left" vertical="top"/>
    </xf>
    <xf numFmtId="0" fontId="102" fillId="0" borderId="13" xfId="182" applyFont="1" applyFill="1" applyBorder="1" applyAlignment="1">
      <alignment horizontal="left" vertical="top"/>
    </xf>
    <xf numFmtId="0" fontId="114" fillId="56" borderId="11" xfId="0" applyFont="1" applyFill="1" applyBorder="1" applyAlignment="1">
      <alignment horizontal="center" vertical="center" wrapText="1"/>
    </xf>
    <xf numFmtId="0" fontId="114" fillId="56" borderId="23" xfId="0" applyFont="1" applyFill="1" applyBorder="1" applyAlignment="1">
      <alignment vertical="center"/>
    </xf>
    <xf numFmtId="0" fontId="114" fillId="56" borderId="17" xfId="0" applyFont="1" applyFill="1" applyBorder="1" applyAlignment="1">
      <alignment vertical="center"/>
    </xf>
    <xf numFmtId="0" fontId="110" fillId="56" borderId="12" xfId="0" applyFont="1" applyFill="1" applyBorder="1" applyAlignment="1">
      <alignment horizontal="center" wrapText="1"/>
    </xf>
    <xf numFmtId="0" fontId="110" fillId="56" borderId="11" xfId="0" applyFont="1" applyFill="1" applyBorder="1" applyAlignment="1">
      <alignment horizontal="center" wrapText="1"/>
    </xf>
    <xf numFmtId="0" fontId="79" fillId="0" borderId="0" xfId="182" applyFont="1" applyAlignment="1">
      <alignment horizontal="left" vertical="top"/>
    </xf>
    <xf numFmtId="0" fontId="75" fillId="0" borderId="0" xfId="182" applyFont="1" applyAlignment="1">
      <alignment horizontal="left" vertical="top"/>
    </xf>
    <xf numFmtId="0" fontId="79" fillId="0" borderId="0" xfId="182" applyFont="1" applyAlignment="1">
      <alignment horizontal="center" vertical="top" wrapText="1"/>
    </xf>
    <xf numFmtId="0" fontId="79" fillId="0" borderId="14" xfId="182" applyFont="1" applyBorder="1" applyAlignment="1">
      <alignment horizontal="left" vertical="center" wrapText="1"/>
    </xf>
    <xf numFmtId="0" fontId="79" fillId="0" borderId="0" xfId="182" applyFont="1" applyBorder="1" applyAlignment="1">
      <alignment horizontal="left" vertical="center" wrapText="1"/>
    </xf>
    <xf numFmtId="0" fontId="79" fillId="0" borderId="13" xfId="182" applyFont="1" applyBorder="1" applyAlignment="1">
      <alignment horizontal="left" vertical="center" wrapText="1"/>
    </xf>
    <xf numFmtId="0" fontId="79" fillId="0" borderId="0" xfId="182" applyFont="1" applyAlignment="1">
      <alignment horizontal="left"/>
    </xf>
    <xf numFmtId="0" fontId="79" fillId="0" borderId="0" xfId="182" applyFont="1" applyBorder="1" applyAlignment="1">
      <alignment horizontal="left" vertical="top" wrapText="1"/>
    </xf>
    <xf numFmtId="0" fontId="80" fillId="56" borderId="12" xfId="182" applyFont="1" applyFill="1" applyBorder="1" applyAlignment="1">
      <alignment horizontal="center" vertical="center" wrapText="1"/>
    </xf>
    <xf numFmtId="0" fontId="80" fillId="56" borderId="11" xfId="182" applyFont="1" applyFill="1" applyBorder="1" applyAlignment="1">
      <alignment horizontal="center" vertical="center" wrapText="1"/>
    </xf>
    <xf numFmtId="0" fontId="80" fillId="56" borderId="24" xfId="182" applyFont="1" applyFill="1" applyBorder="1" applyAlignment="1">
      <alignment horizontal="center" vertical="center" wrapText="1"/>
    </xf>
    <xf numFmtId="0" fontId="80" fillId="56" borderId="23" xfId="182" applyFont="1" applyFill="1" applyBorder="1" applyAlignment="1">
      <alignment horizontal="center" vertical="center" wrapText="1"/>
    </xf>
    <xf numFmtId="0" fontId="80" fillId="56" borderId="17" xfId="182" applyFont="1" applyFill="1" applyBorder="1" applyAlignment="1">
      <alignment horizontal="center" vertical="center" wrapText="1"/>
    </xf>
    <xf numFmtId="49" fontId="80" fillId="56" borderId="20" xfId="182" applyNumberFormat="1" applyFont="1" applyFill="1" applyBorder="1" applyAlignment="1">
      <alignment horizontal="center" vertical="top" wrapText="1"/>
    </xf>
    <xf numFmtId="49" fontId="80" fillId="56" borderId="21" xfId="182" applyNumberFormat="1" applyFont="1" applyFill="1" applyBorder="1" applyAlignment="1">
      <alignment horizontal="center" vertical="top" wrapText="1"/>
    </xf>
    <xf numFmtId="49" fontId="80" fillId="56" borderId="15" xfId="182" applyNumberFormat="1" applyFont="1" applyFill="1" applyBorder="1" applyAlignment="1">
      <alignment horizontal="center" vertical="top" wrapText="1"/>
    </xf>
    <xf numFmtId="0" fontId="75" fillId="0" borderId="18" xfId="182" applyFont="1" applyBorder="1" applyAlignment="1">
      <alignment horizontal="center" vertical="top"/>
    </xf>
    <xf numFmtId="0" fontId="75" fillId="0" borderId="22" xfId="182" applyFont="1" applyBorder="1" applyAlignment="1">
      <alignment horizontal="center" vertical="top"/>
    </xf>
    <xf numFmtId="0" fontId="75" fillId="0" borderId="19" xfId="182" applyFont="1" applyBorder="1" applyAlignment="1">
      <alignment horizontal="center" vertical="top"/>
    </xf>
    <xf numFmtId="0" fontId="79" fillId="0" borderId="14" xfId="182" applyFont="1" applyBorder="1" applyAlignment="1">
      <alignment horizontal="justify" vertical="top" wrapText="1"/>
    </xf>
    <xf numFmtId="0" fontId="79" fillId="0" borderId="0" xfId="182" applyFont="1" applyBorder="1" applyAlignment="1">
      <alignment horizontal="justify" vertical="top" wrapText="1"/>
    </xf>
    <xf numFmtId="0" fontId="79" fillId="0" borderId="13" xfId="182" applyFont="1" applyBorder="1" applyAlignment="1">
      <alignment horizontal="justify" vertical="top" wrapText="1"/>
    </xf>
    <xf numFmtId="0" fontId="21" fillId="0" borderId="14" xfId="182" applyBorder="1" applyAlignment="1">
      <alignment horizontal="justify" vertical="top" wrapText="1"/>
    </xf>
    <xf numFmtId="0" fontId="21" fillId="0" borderId="0" xfId="182" applyAlignment="1">
      <alignment horizontal="justify" vertical="top" wrapText="1"/>
    </xf>
    <xf numFmtId="0" fontId="21" fillId="0" borderId="13" xfId="182" applyBorder="1" applyAlignment="1">
      <alignment horizontal="justify" vertical="top" wrapText="1"/>
    </xf>
    <xf numFmtId="0" fontId="80" fillId="56" borderId="20" xfId="182" applyFont="1" applyFill="1" applyBorder="1" applyAlignment="1">
      <alignment horizontal="left" vertical="center" wrapText="1"/>
    </xf>
    <xf numFmtId="0" fontId="80" fillId="56" borderId="21" xfId="182" applyFont="1" applyFill="1" applyBorder="1" applyAlignment="1">
      <alignment horizontal="left" vertical="center" wrapText="1"/>
    </xf>
    <xf numFmtId="0" fontId="80" fillId="56" borderId="15" xfId="182" applyFont="1" applyFill="1" applyBorder="1" applyAlignment="1">
      <alignment horizontal="left" vertical="center" wrapText="1"/>
    </xf>
    <xf numFmtId="0" fontId="80" fillId="56" borderId="20" xfId="182" applyFont="1" applyFill="1" applyBorder="1" applyAlignment="1">
      <alignment horizontal="center" vertical="center" wrapText="1"/>
    </xf>
    <xf numFmtId="0" fontId="80" fillId="56" borderId="21" xfId="182" applyFont="1" applyFill="1" applyBorder="1" applyAlignment="1">
      <alignment horizontal="center" vertical="center" wrapText="1"/>
    </xf>
    <xf numFmtId="0" fontId="80" fillId="56" borderId="15" xfId="182" applyFont="1" applyFill="1" applyBorder="1" applyAlignment="1">
      <alignment horizontal="center" vertical="center" wrapText="1"/>
    </xf>
    <xf numFmtId="0" fontId="79" fillId="0" borderId="14" xfId="182" applyFont="1" applyBorder="1" applyAlignment="1">
      <alignment horizontal="left" vertical="top" wrapText="1"/>
    </xf>
    <xf numFmtId="0" fontId="79" fillId="0" borderId="13" xfId="182" applyFont="1" applyBorder="1" applyAlignment="1">
      <alignment horizontal="left" vertical="top" wrapText="1"/>
    </xf>
    <xf numFmtId="49" fontId="80" fillId="56" borderId="16" xfId="182" applyNumberFormat="1" applyFont="1" applyFill="1" applyBorder="1" applyAlignment="1">
      <alignment horizontal="center" vertical="top" wrapText="1"/>
    </xf>
    <xf numFmtId="0" fontId="21" fillId="0" borderId="20" xfId="182" applyBorder="1" applyAlignment="1">
      <alignment horizontal="justify" vertical="top" wrapText="1"/>
    </xf>
    <xf numFmtId="0" fontId="21" fillId="0" borderId="21" xfId="182" applyBorder="1" applyAlignment="1">
      <alignment horizontal="justify" vertical="top" wrapText="1"/>
    </xf>
    <xf numFmtId="0" fontId="21" fillId="0" borderId="15" xfId="182" applyBorder="1" applyAlignment="1">
      <alignment horizontal="justify" vertical="top" wrapText="1"/>
    </xf>
    <xf numFmtId="0" fontId="79" fillId="0" borderId="0" xfId="182" applyFont="1" applyAlignment="1">
      <alignment horizontal="right"/>
    </xf>
    <xf numFmtId="0" fontId="79" fillId="0" borderId="21" xfId="182" applyFont="1" applyBorder="1" applyAlignment="1">
      <alignment horizontal="center"/>
    </xf>
    <xf numFmtId="49" fontId="80" fillId="56" borderId="24" xfId="182" applyNumberFormat="1" applyFont="1" applyFill="1" applyBorder="1" applyAlignment="1">
      <alignment horizontal="left" vertical="top" wrapText="1" indent="1"/>
    </xf>
    <xf numFmtId="49" fontId="80" fillId="56" borderId="23" xfId="182" applyNumberFormat="1" applyFont="1" applyFill="1" applyBorder="1" applyAlignment="1">
      <alignment horizontal="left" vertical="top" wrapText="1" indent="1"/>
    </xf>
    <xf numFmtId="49" fontId="80" fillId="56" borderId="17" xfId="182" applyNumberFormat="1" applyFont="1" applyFill="1" applyBorder="1" applyAlignment="1">
      <alignment horizontal="left" vertical="top" wrapText="1" indent="1"/>
    </xf>
    <xf numFmtId="0" fontId="79" fillId="0" borderId="14" xfId="182" applyFont="1" applyBorder="1" applyAlignment="1">
      <alignment horizontal="justify" vertical="justify" wrapText="1"/>
    </xf>
    <xf numFmtId="0" fontId="21" fillId="0" borderId="0" xfId="182" applyAlignment="1">
      <alignment horizontal="justify" vertical="justify" wrapText="1"/>
    </xf>
    <xf numFmtId="0" fontId="21" fillId="0" borderId="13" xfId="182" applyBorder="1" applyAlignment="1">
      <alignment horizontal="justify" vertical="justify" wrapText="1"/>
    </xf>
    <xf numFmtId="0" fontId="79" fillId="0" borderId="0" xfId="182" applyFont="1" applyBorder="1" applyAlignment="1">
      <alignment horizontal="justify" vertical="justify" wrapText="1"/>
    </xf>
    <xf numFmtId="0" fontId="79" fillId="0" borderId="13" xfId="182" applyFont="1" applyBorder="1" applyAlignment="1">
      <alignment horizontal="justify" vertical="justify" wrapText="1"/>
    </xf>
    <xf numFmtId="10" fontId="79" fillId="0" borderId="14" xfId="182" applyNumberFormat="1" applyFont="1" applyBorder="1" applyAlignment="1">
      <alignment horizontal="justify" vertical="top" wrapText="1"/>
    </xf>
    <xf numFmtId="10" fontId="79" fillId="0" borderId="0" xfId="182" applyNumberFormat="1" applyFont="1" applyBorder="1" applyAlignment="1">
      <alignment horizontal="justify" vertical="top" wrapText="1"/>
    </xf>
    <xf numFmtId="10" fontId="79" fillId="0" borderId="13" xfId="182" applyNumberFormat="1" applyFont="1" applyBorder="1" applyAlignment="1">
      <alignment horizontal="justify" vertical="top" wrapText="1"/>
    </xf>
    <xf numFmtId="0" fontId="75" fillId="0" borderId="14" xfId="182" applyFont="1" applyBorder="1" applyAlignment="1">
      <alignment horizontal="justify" vertical="top" wrapText="1"/>
    </xf>
    <xf numFmtId="0" fontId="75" fillId="0" borderId="0" xfId="182" applyFont="1" applyBorder="1" applyAlignment="1">
      <alignment horizontal="justify" vertical="top" wrapText="1"/>
    </xf>
    <xf numFmtId="0" fontId="75" fillId="0" borderId="13" xfId="182" applyFont="1" applyBorder="1" applyAlignment="1">
      <alignment horizontal="justify" vertical="top" wrapText="1"/>
    </xf>
    <xf numFmtId="0" fontId="75" fillId="0" borderId="14" xfId="182" applyFont="1" applyBorder="1" applyAlignment="1">
      <alignment horizontal="left" vertical="center" wrapText="1"/>
    </xf>
    <xf numFmtId="0" fontId="75" fillId="0" borderId="0" xfId="182" applyFont="1" applyBorder="1" applyAlignment="1">
      <alignment horizontal="left" vertical="center" wrapText="1"/>
    </xf>
    <xf numFmtId="0" fontId="75" fillId="0" borderId="13" xfId="182" applyFont="1" applyBorder="1" applyAlignment="1">
      <alignment horizontal="left" vertical="center" wrapText="1"/>
    </xf>
    <xf numFmtId="0" fontId="21" fillId="0" borderId="14" xfId="182" applyBorder="1" applyAlignment="1">
      <alignment horizontal="justify" vertical="justify" wrapText="1"/>
    </xf>
    <xf numFmtId="0" fontId="75" fillId="0" borderId="0" xfId="182" applyFont="1" applyAlignment="1">
      <alignment horizontal="center" vertical="center" wrapText="1"/>
    </xf>
    <xf numFmtId="0" fontId="21" fillId="0" borderId="14" xfId="182" applyFont="1" applyBorder="1" applyAlignment="1">
      <alignment horizontal="justify" vertical="top" wrapText="1"/>
    </xf>
    <xf numFmtId="0" fontId="21" fillId="0" borderId="0" xfId="182" applyFont="1" applyAlignment="1">
      <alignment horizontal="justify" vertical="top" wrapText="1"/>
    </xf>
    <xf numFmtId="0" fontId="21" fillId="0" borderId="13" xfId="182" applyFont="1" applyBorder="1" applyAlignment="1">
      <alignment horizontal="justify" vertical="top" wrapText="1"/>
    </xf>
    <xf numFmtId="0" fontId="79" fillId="0" borderId="0" xfId="182" applyFont="1" applyBorder="1" applyAlignment="1">
      <alignment horizontal="center" vertical="center" wrapText="1"/>
    </xf>
    <xf numFmtId="0" fontId="75" fillId="0" borderId="14" xfId="182" applyFont="1" applyBorder="1" applyAlignment="1">
      <alignment horizontal="left" vertical="top" wrapText="1"/>
    </xf>
    <xf numFmtId="0" fontId="75" fillId="0" borderId="0" xfId="182" applyFont="1" applyBorder="1" applyAlignment="1">
      <alignment horizontal="left" vertical="top" wrapText="1"/>
    </xf>
    <xf numFmtId="0" fontId="75" fillId="0" borderId="13" xfId="182" applyFont="1" applyBorder="1" applyAlignment="1">
      <alignment horizontal="left" vertical="top" wrapText="1"/>
    </xf>
    <xf numFmtId="0" fontId="122" fillId="56" borderId="24" xfId="204" applyFont="1" applyFill="1" applyBorder="1" applyAlignment="1">
      <alignment horizontal="center" vertical="center" wrapText="1"/>
    </xf>
    <xf numFmtId="0" fontId="122" fillId="56" borderId="23" xfId="204" applyFont="1" applyFill="1" applyBorder="1" applyAlignment="1">
      <alignment horizontal="center" vertical="center" wrapText="1"/>
    </xf>
    <xf numFmtId="0" fontId="122" fillId="56" borderId="17" xfId="204" applyFont="1" applyFill="1" applyBorder="1" applyAlignment="1">
      <alignment horizontal="center" vertical="center" wrapText="1"/>
    </xf>
    <xf numFmtId="0" fontId="87" fillId="0" borderId="24" xfId="204" applyFont="1" applyBorder="1" applyAlignment="1">
      <alignment horizontal="justify" vertical="center"/>
    </xf>
    <xf numFmtId="0" fontId="87" fillId="0" borderId="23" xfId="204" applyFont="1" applyBorder="1" applyAlignment="1">
      <alignment horizontal="justify" vertical="center"/>
    </xf>
    <xf numFmtId="0" fontId="87" fillId="0" borderId="17" xfId="204" applyFont="1" applyBorder="1" applyAlignment="1">
      <alignment horizontal="justify" vertical="center"/>
    </xf>
    <xf numFmtId="0" fontId="125" fillId="56" borderId="12" xfId="204" applyFont="1" applyFill="1" applyBorder="1" applyAlignment="1">
      <alignment horizontal="center" vertical="center" wrapText="1"/>
    </xf>
    <xf numFmtId="0" fontId="125" fillId="56" borderId="11" xfId="204" applyFont="1" applyFill="1" applyBorder="1" applyAlignment="1">
      <alignment horizontal="center" vertical="center" wrapText="1"/>
    </xf>
    <xf numFmtId="0" fontId="125" fillId="56" borderId="24" xfId="204" applyFont="1" applyFill="1" applyBorder="1" applyAlignment="1">
      <alignment horizontal="center" vertical="center" wrapText="1"/>
    </xf>
    <xf numFmtId="0" fontId="125" fillId="56" borderId="17" xfId="204" applyFont="1" applyFill="1" applyBorder="1" applyAlignment="1">
      <alignment horizontal="center" vertical="center" wrapText="1"/>
    </xf>
    <xf numFmtId="0" fontId="122" fillId="56" borderId="24" xfId="182" applyFont="1" applyFill="1" applyBorder="1" applyAlignment="1">
      <alignment horizontal="center" vertical="center" wrapText="1"/>
    </xf>
    <xf numFmtId="0" fontId="122" fillId="56" borderId="23" xfId="182" applyFont="1" applyFill="1" applyBorder="1" applyAlignment="1">
      <alignment horizontal="center" vertical="center" wrapText="1"/>
    </xf>
    <xf numFmtId="0" fontId="122" fillId="56" borderId="17" xfId="182" applyFont="1" applyFill="1" applyBorder="1" applyAlignment="1">
      <alignment horizontal="center" vertical="center" wrapText="1"/>
    </xf>
    <xf numFmtId="0" fontId="87" fillId="0" borderId="24" xfId="182" applyFont="1" applyBorder="1" applyAlignment="1">
      <alignment horizontal="justify" vertical="center"/>
    </xf>
    <xf numFmtId="0" fontId="87" fillId="0" borderId="23" xfId="182" applyFont="1" applyBorder="1" applyAlignment="1">
      <alignment horizontal="justify" vertical="center"/>
    </xf>
    <xf numFmtId="0" fontId="87" fillId="0" borderId="17" xfId="182" applyFont="1" applyBorder="1" applyAlignment="1">
      <alignment horizontal="justify" vertical="center"/>
    </xf>
    <xf numFmtId="0" fontId="125" fillId="56" borderId="12" xfId="182" applyFont="1" applyFill="1" applyBorder="1" applyAlignment="1">
      <alignment horizontal="center" vertical="center" wrapText="1"/>
    </xf>
    <xf numFmtId="0" fontId="125" fillId="56" borderId="11" xfId="182" applyFont="1" applyFill="1" applyBorder="1" applyAlignment="1">
      <alignment horizontal="center" vertical="center" wrapText="1"/>
    </xf>
    <xf numFmtId="0" fontId="125" fillId="56" borderId="24" xfId="182" applyFont="1" applyFill="1" applyBorder="1" applyAlignment="1">
      <alignment horizontal="center" vertical="center" wrapText="1"/>
    </xf>
    <xf numFmtId="0" fontId="125" fillId="56" borderId="17" xfId="182" applyFont="1" applyFill="1" applyBorder="1" applyAlignment="1">
      <alignment horizontal="center" vertical="center" wrapText="1"/>
    </xf>
    <xf numFmtId="0" fontId="86" fillId="0" borderId="0" xfId="84" applyFont="1" applyAlignment="1">
      <alignment horizontal="center"/>
    </xf>
    <xf numFmtId="0" fontId="86" fillId="0" borderId="0" xfId="0" applyFont="1" applyAlignment="1">
      <alignment horizontal="center" wrapText="1"/>
    </xf>
    <xf numFmtId="0" fontId="86" fillId="0" borderId="0" xfId="0" applyFont="1" applyAlignment="1">
      <alignment horizontal="center"/>
    </xf>
    <xf numFmtId="0" fontId="86" fillId="0" borderId="0" xfId="0" applyFont="1" applyBorder="1" applyAlignment="1">
      <alignment horizontal="center" wrapText="1"/>
    </xf>
    <xf numFmtId="0" fontId="86" fillId="0" borderId="0" xfId="0" applyFont="1" applyBorder="1" applyAlignment="1">
      <alignment horizontal="center"/>
    </xf>
    <xf numFmtId="0" fontId="118" fillId="56" borderId="18" xfId="84" applyFont="1" applyFill="1" applyBorder="1" applyAlignment="1">
      <alignment horizontal="center" vertical="center" wrapText="1"/>
    </xf>
    <xf numFmtId="0" fontId="118" fillId="56" borderId="22" xfId="84" applyFont="1" applyFill="1" applyBorder="1" applyAlignment="1">
      <alignment horizontal="center" vertical="center" wrapText="1"/>
    </xf>
    <xf numFmtId="0" fontId="118" fillId="56" borderId="19" xfId="84" applyFont="1" applyFill="1" applyBorder="1" applyAlignment="1">
      <alignment horizontal="center" vertical="center" wrapText="1"/>
    </xf>
    <xf numFmtId="0" fontId="118" fillId="56" borderId="20" xfId="0" applyFont="1" applyFill="1" applyBorder="1" applyAlignment="1">
      <alignment horizontal="left" vertical="center" wrapText="1"/>
    </xf>
    <xf numFmtId="0" fontId="118" fillId="56" borderId="21" xfId="0" applyFont="1" applyFill="1" applyBorder="1" applyAlignment="1">
      <alignment horizontal="left" vertical="center" wrapText="1"/>
    </xf>
    <xf numFmtId="0" fontId="118" fillId="56" borderId="12" xfId="84" applyFont="1" applyFill="1" applyBorder="1" applyAlignment="1">
      <alignment horizontal="center" vertical="center" wrapText="1"/>
    </xf>
    <xf numFmtId="0" fontId="118" fillId="56" borderId="11" xfId="84" applyFont="1" applyFill="1" applyBorder="1" applyAlignment="1">
      <alignment horizontal="center" vertical="center" wrapText="1"/>
    </xf>
    <xf numFmtId="0" fontId="118" fillId="56" borderId="24" xfId="84" applyFont="1" applyFill="1" applyBorder="1" applyAlignment="1">
      <alignment horizontal="center" vertical="center" wrapText="1"/>
    </xf>
    <xf numFmtId="0" fontId="118" fillId="56" borderId="23" xfId="84" applyFont="1" applyFill="1" applyBorder="1" applyAlignment="1">
      <alignment horizontal="center" vertical="center" wrapText="1"/>
    </xf>
    <xf numFmtId="0" fontId="118" fillId="56" borderId="17" xfId="84" applyFont="1" applyFill="1" applyBorder="1" applyAlignment="1">
      <alignment horizontal="center" vertical="center" wrapText="1"/>
    </xf>
    <xf numFmtId="0" fontId="101" fillId="0" borderId="12" xfId="144" applyFont="1" applyBorder="1" applyAlignment="1">
      <alignment vertical="center" wrapText="1"/>
    </xf>
    <xf numFmtId="0" fontId="101" fillId="0" borderId="10" xfId="144" applyFont="1" applyBorder="1" applyAlignment="1">
      <alignment vertical="center" wrapText="1"/>
    </xf>
    <xf numFmtId="0" fontId="101" fillId="0" borderId="11" xfId="144" applyFont="1" applyBorder="1" applyAlignment="1">
      <alignment vertical="center" wrapText="1"/>
    </xf>
    <xf numFmtId="0" fontId="79" fillId="0" borderId="22" xfId="182" applyFont="1" applyBorder="1" applyAlignment="1">
      <alignment horizontal="center" vertical="center" wrapText="1"/>
    </xf>
    <xf numFmtId="0" fontId="79" fillId="0" borderId="22" xfId="182" applyFont="1" applyBorder="1" applyAlignment="1">
      <alignment horizontal="center" vertical="center"/>
    </xf>
    <xf numFmtId="49" fontId="101" fillId="0" borderId="12" xfId="144" applyNumberFormat="1" applyFont="1" applyBorder="1" applyAlignment="1">
      <alignment horizontal="center" vertical="center" wrapText="1"/>
    </xf>
    <xf numFmtId="49" fontId="101" fillId="0" borderId="10" xfId="144" applyNumberFormat="1" applyFont="1" applyBorder="1" applyAlignment="1">
      <alignment horizontal="center" vertical="center" wrapText="1"/>
    </xf>
    <xf numFmtId="49" fontId="101" fillId="0" borderId="11" xfId="144" applyNumberFormat="1" applyFont="1" applyBorder="1" applyAlignment="1">
      <alignment horizontal="center" vertical="center" wrapText="1"/>
    </xf>
    <xf numFmtId="43" fontId="101" fillId="0" borderId="12" xfId="185" applyFont="1" applyBorder="1" applyAlignment="1">
      <alignment horizontal="center" vertical="center" wrapText="1"/>
    </xf>
    <xf numFmtId="43" fontId="101" fillId="0" borderId="10" xfId="185" applyFont="1" applyBorder="1" applyAlignment="1">
      <alignment horizontal="center" vertical="center" wrapText="1"/>
    </xf>
    <xf numFmtId="43" fontId="101" fillId="0" borderId="11" xfId="185" applyFont="1" applyBorder="1" applyAlignment="1">
      <alignment horizontal="center" vertical="center" wrapText="1"/>
    </xf>
    <xf numFmtId="0" fontId="110" fillId="56" borderId="18" xfId="144" applyFont="1" applyFill="1" applyBorder="1" applyAlignment="1">
      <alignment horizontal="center" vertical="center" wrapText="1"/>
    </xf>
    <xf numFmtId="0" fontId="110" fillId="56" borderId="22" xfId="144" applyFont="1" applyFill="1" applyBorder="1" applyAlignment="1">
      <alignment horizontal="center" vertical="center" wrapText="1"/>
    </xf>
    <xf numFmtId="0" fontId="110" fillId="56" borderId="19" xfId="144" applyFont="1" applyFill="1" applyBorder="1" applyAlignment="1">
      <alignment horizontal="center" vertical="center" wrapText="1"/>
    </xf>
    <xf numFmtId="0" fontId="110" fillId="56" borderId="20" xfId="182" applyFont="1" applyFill="1" applyBorder="1" applyAlignment="1">
      <alignment horizontal="left" vertical="center" wrapText="1"/>
    </xf>
    <xf numFmtId="0" fontId="110" fillId="56" borderId="21" xfId="182" applyFont="1" applyFill="1" applyBorder="1" applyAlignment="1">
      <alignment horizontal="left" vertical="center" wrapText="1"/>
    </xf>
    <xf numFmtId="0" fontId="110" fillId="56" borderId="15" xfId="182" applyFont="1" applyFill="1" applyBorder="1" applyAlignment="1">
      <alignment horizontal="left" vertical="center" wrapText="1"/>
    </xf>
    <xf numFmtId="0" fontId="110" fillId="56" borderId="12" xfId="144" applyFont="1" applyFill="1" applyBorder="1" applyAlignment="1">
      <alignment horizontal="center" vertical="center" wrapText="1"/>
    </xf>
    <xf numFmtId="0" fontId="110" fillId="56" borderId="11" xfId="144" applyFont="1" applyFill="1" applyBorder="1" applyAlignment="1">
      <alignment horizontal="center" vertical="center" wrapText="1"/>
    </xf>
    <xf numFmtId="0" fontId="79" fillId="0" borderId="22" xfId="0" applyFont="1" applyBorder="1" applyAlignment="1">
      <alignment horizontal="center" vertical="center" wrapText="1"/>
    </xf>
    <xf numFmtId="0" fontId="79" fillId="0" borderId="22" xfId="0" applyFont="1" applyBorder="1" applyAlignment="1">
      <alignment horizontal="center" vertical="center"/>
    </xf>
    <xf numFmtId="0" fontId="110" fillId="56" borderId="20" xfId="0" applyFont="1" applyFill="1" applyBorder="1" applyAlignment="1">
      <alignment horizontal="left" vertical="center" wrapText="1"/>
    </xf>
    <xf numFmtId="0" fontId="110" fillId="56" borderId="21" xfId="0" applyFont="1" applyFill="1" applyBorder="1" applyAlignment="1">
      <alignment horizontal="left" vertical="center" wrapText="1"/>
    </xf>
    <xf numFmtId="0" fontId="110" fillId="56" borderId="15" xfId="0" applyFont="1" applyFill="1" applyBorder="1" applyAlignment="1">
      <alignment horizontal="left" vertical="center" wrapText="1"/>
    </xf>
    <xf numFmtId="0" fontId="45" fillId="0" borderId="0" xfId="164" applyFont="1" applyAlignment="1">
      <alignment horizontal="center" vertical="center" wrapText="1"/>
    </xf>
    <xf numFmtId="0" fontId="45" fillId="0" borderId="0" xfId="164" applyFont="1" applyAlignment="1">
      <alignment horizontal="center" vertical="center"/>
    </xf>
    <xf numFmtId="0" fontId="45" fillId="0" borderId="0" xfId="164" applyFont="1" applyAlignment="1">
      <alignment horizontal="center" wrapText="1"/>
    </xf>
    <xf numFmtId="0" fontId="45" fillId="0" borderId="0" xfId="164" applyFont="1" applyAlignment="1">
      <alignment horizontal="center"/>
    </xf>
    <xf numFmtId="0" fontId="78" fillId="56" borderId="12" xfId="164" applyFont="1" applyFill="1" applyBorder="1" applyAlignment="1">
      <alignment horizontal="center" vertical="center" wrapText="1"/>
    </xf>
    <xf numFmtId="0" fontId="78" fillId="56" borderId="11" xfId="164" applyFont="1" applyFill="1" applyBorder="1" applyAlignment="1">
      <alignment horizontal="center" vertical="center" wrapText="1"/>
    </xf>
    <xf numFmtId="0" fontId="78" fillId="56" borderId="24" xfId="163" applyFont="1" applyFill="1" applyBorder="1" applyAlignment="1">
      <alignment horizontal="center" vertical="center" wrapText="1"/>
    </xf>
    <xf numFmtId="0" fontId="78" fillId="56" borderId="23" xfId="163" applyFont="1" applyFill="1" applyBorder="1" applyAlignment="1">
      <alignment horizontal="center" vertical="center" wrapText="1"/>
    </xf>
    <xf numFmtId="0" fontId="81" fillId="56" borderId="23" xfId="163" applyFont="1" applyFill="1" applyBorder="1"/>
    <xf numFmtId="0" fontId="78" fillId="56" borderId="12" xfId="163" applyFont="1" applyFill="1" applyBorder="1" applyAlignment="1">
      <alignment horizontal="center" vertical="center" wrapText="1"/>
    </xf>
    <xf numFmtId="0" fontId="78" fillId="56" borderId="11" xfId="163" applyFont="1" applyFill="1" applyBorder="1" applyAlignment="1">
      <alignment horizontal="center" vertical="center" wrapText="1"/>
    </xf>
    <xf numFmtId="0" fontId="78" fillId="56" borderId="18" xfId="163" applyFont="1" applyFill="1" applyBorder="1" applyAlignment="1">
      <alignment horizontal="center" vertical="center" wrapText="1"/>
    </xf>
    <xf numFmtId="0" fontId="78" fillId="56" borderId="22" xfId="163" applyFont="1" applyFill="1" applyBorder="1" applyAlignment="1">
      <alignment horizontal="center" vertical="center" wrapText="1"/>
    </xf>
    <xf numFmtId="0" fontId="78" fillId="56" borderId="19" xfId="163" applyFont="1" applyFill="1" applyBorder="1" applyAlignment="1">
      <alignment horizontal="center" vertical="center" wrapText="1"/>
    </xf>
    <xf numFmtId="0" fontId="78" fillId="56" borderId="20" xfId="163" applyFont="1" applyFill="1" applyBorder="1" applyAlignment="1">
      <alignment horizontal="center" vertical="center" wrapText="1"/>
    </xf>
    <xf numFmtId="0" fontId="78" fillId="56" borderId="21" xfId="163" applyFont="1" applyFill="1" applyBorder="1" applyAlignment="1">
      <alignment horizontal="center" vertical="center" wrapText="1"/>
    </xf>
    <xf numFmtId="0" fontId="78" fillId="56" borderId="15" xfId="163" applyFont="1" applyFill="1" applyBorder="1" applyAlignment="1">
      <alignment horizontal="center" vertical="center" wrapText="1"/>
    </xf>
    <xf numFmtId="0" fontId="78" fillId="56" borderId="24" xfId="163" applyFont="1" applyFill="1" applyBorder="1" applyAlignment="1">
      <alignment horizontal="left" vertical="center"/>
    </xf>
    <xf numFmtId="0" fontId="78" fillId="56" borderId="23" xfId="163" applyFont="1" applyFill="1" applyBorder="1" applyAlignment="1">
      <alignment horizontal="left" vertical="center"/>
    </xf>
    <xf numFmtId="0" fontId="78" fillId="56" borderId="17" xfId="163" applyFont="1" applyFill="1" applyBorder="1" applyAlignment="1">
      <alignment horizontal="left" vertical="center"/>
    </xf>
    <xf numFmtId="0" fontId="105" fillId="0" borderId="0" xfId="84" applyFont="1" applyBorder="1" applyAlignment="1">
      <alignment horizontal="center" vertical="top"/>
    </xf>
    <xf numFmtId="0" fontId="105" fillId="0" borderId="0" xfId="84" applyFont="1" applyBorder="1" applyAlignment="1">
      <alignment horizontal="center" vertical="top" wrapText="1"/>
    </xf>
    <xf numFmtId="0" fontId="103" fillId="0" borderId="0" xfId="84" applyFont="1" applyBorder="1" applyAlignment="1">
      <alignment horizontal="center" vertical="top"/>
    </xf>
    <xf numFmtId="0" fontId="104" fillId="0" borderId="0" xfId="84" applyFont="1" applyAlignment="1" applyProtection="1">
      <protection locked="0"/>
    </xf>
    <xf numFmtId="0" fontId="80" fillId="56" borderId="0" xfId="84" applyFont="1" applyFill="1" applyBorder="1" applyAlignment="1">
      <alignment horizontal="center" vertical="center" wrapText="1"/>
    </xf>
    <xf numFmtId="0" fontId="80" fillId="56" borderId="13" xfId="84" applyFont="1" applyFill="1" applyBorder="1" applyAlignment="1">
      <alignment horizontal="center" vertical="center" wrapText="1"/>
    </xf>
    <xf numFmtId="0" fontId="80" fillId="56" borderId="21" xfId="84" applyFont="1" applyFill="1" applyBorder="1" applyAlignment="1">
      <alignment horizontal="center" vertical="center" wrapText="1"/>
    </xf>
    <xf numFmtId="0" fontId="80" fillId="56" borderId="15" xfId="84" applyFont="1" applyFill="1" applyBorder="1" applyAlignment="1">
      <alignment horizontal="center" vertical="center" wrapText="1"/>
    </xf>
    <xf numFmtId="0" fontId="80" fillId="56" borderId="18" xfId="84" applyFont="1" applyFill="1" applyBorder="1" applyAlignment="1">
      <alignment horizontal="center" vertical="center" wrapText="1"/>
    </xf>
    <xf numFmtId="0" fontId="82" fillId="56" borderId="22" xfId="84" applyFont="1" applyFill="1" applyBorder="1" applyAlignment="1">
      <alignment horizontal="center" vertical="center" wrapText="1"/>
    </xf>
    <xf numFmtId="0" fontId="80" fillId="56" borderId="14" xfId="84" applyFont="1" applyFill="1" applyBorder="1" applyAlignment="1">
      <alignment horizontal="center" vertical="center" wrapText="1"/>
    </xf>
    <xf numFmtId="0" fontId="82" fillId="56" borderId="0" xfId="84" applyFont="1" applyFill="1" applyBorder="1" applyAlignment="1">
      <alignment horizontal="center" vertical="center" wrapText="1"/>
    </xf>
    <xf numFmtId="0" fontId="82" fillId="56" borderId="14" xfId="84" applyFont="1" applyFill="1" applyBorder="1" applyAlignment="1">
      <alignment horizontal="center" vertical="center" wrapText="1"/>
    </xf>
    <xf numFmtId="0" fontId="82" fillId="56" borderId="20" xfId="84" applyFont="1" applyFill="1" applyBorder="1" applyAlignment="1">
      <alignment horizontal="center" vertical="center" wrapText="1"/>
    </xf>
    <xf numFmtId="0" fontId="82" fillId="56" borderId="21" xfId="84" applyFont="1" applyFill="1" applyBorder="1" applyAlignment="1">
      <alignment horizontal="center" vertical="center" wrapText="1"/>
    </xf>
    <xf numFmtId="0" fontId="80" fillId="56" borderId="23" xfId="84" applyFont="1" applyFill="1" applyBorder="1" applyAlignment="1">
      <alignment horizontal="center" vertical="center" wrapText="1"/>
    </xf>
    <xf numFmtId="0" fontId="80" fillId="56" borderId="22" xfId="84" applyFont="1" applyFill="1" applyBorder="1" applyAlignment="1">
      <alignment horizontal="center" vertical="center" wrapText="1"/>
    </xf>
    <xf numFmtId="0" fontId="99" fillId="56" borderId="18" xfId="84" applyFont="1" applyFill="1" applyBorder="1" applyAlignment="1">
      <alignment horizontal="center"/>
    </xf>
    <xf numFmtId="0" fontId="99" fillId="56" borderId="22" xfId="84" applyFont="1" applyFill="1" applyBorder="1" applyAlignment="1">
      <alignment horizontal="center"/>
    </xf>
    <xf numFmtId="0" fontId="99" fillId="56" borderId="19" xfId="84" applyFont="1" applyFill="1" applyBorder="1" applyAlignment="1">
      <alignment horizontal="center"/>
    </xf>
    <xf numFmtId="0" fontId="99" fillId="56" borderId="14" xfId="84" applyFont="1" applyFill="1" applyBorder="1" applyAlignment="1">
      <alignment horizontal="center"/>
    </xf>
    <xf numFmtId="0" fontId="99" fillId="56" borderId="0" xfId="84" applyFont="1" applyFill="1" applyBorder="1" applyAlignment="1">
      <alignment horizontal="center"/>
    </xf>
    <xf numFmtId="0" fontId="99" fillId="56" borderId="13" xfId="84" applyFont="1" applyFill="1" applyBorder="1" applyAlignment="1">
      <alignment horizontal="center"/>
    </xf>
    <xf numFmtId="0" fontId="99" fillId="56" borderId="20" xfId="84" applyFont="1" applyFill="1" applyBorder="1" applyAlignment="1">
      <alignment horizontal="left"/>
    </xf>
    <xf numFmtId="0" fontId="99" fillId="56" borderId="21" xfId="84" applyFont="1" applyFill="1" applyBorder="1" applyAlignment="1">
      <alignment horizontal="left"/>
    </xf>
    <xf numFmtId="0" fontId="99" fillId="56" borderId="15" xfId="84" applyFont="1" applyFill="1" applyBorder="1" applyAlignment="1">
      <alignment horizontal="left"/>
    </xf>
    <xf numFmtId="0" fontId="103" fillId="0" borderId="0" xfId="84" applyFont="1" applyBorder="1" applyAlignment="1">
      <alignment vertical="center"/>
    </xf>
    <xf numFmtId="0" fontId="105" fillId="0" borderId="0" xfId="84" applyFont="1" applyBorder="1" applyAlignment="1" applyProtection="1">
      <alignment horizontal="justify" vertical="center" wrapText="1"/>
      <protection locked="0"/>
    </xf>
    <xf numFmtId="0" fontId="105" fillId="0" borderId="0" xfId="84" applyFont="1" applyBorder="1" applyAlignment="1" applyProtection="1">
      <alignment horizontal="center" vertical="center" wrapText="1"/>
      <protection locked="0"/>
    </xf>
    <xf numFmtId="0" fontId="105" fillId="0" borderId="0" xfId="84" applyFont="1" applyAlignment="1" applyProtection="1">
      <alignment horizontal="center" vertical="center" wrapText="1"/>
      <protection locked="0"/>
    </xf>
    <xf numFmtId="0" fontId="99" fillId="56" borderId="14" xfId="84" applyFont="1" applyFill="1" applyBorder="1" applyAlignment="1">
      <alignment horizontal="center" vertical="center"/>
    </xf>
    <xf numFmtId="0" fontId="99" fillId="56" borderId="0" xfId="84" applyFont="1" applyFill="1" applyBorder="1" applyAlignment="1">
      <alignment horizontal="center" vertical="center"/>
    </xf>
    <xf numFmtId="0" fontId="99" fillId="56" borderId="13" xfId="84" applyFont="1" applyFill="1" applyBorder="1" applyAlignment="1">
      <alignment horizontal="center" vertical="center"/>
    </xf>
    <xf numFmtId="0" fontId="99" fillId="56" borderId="20" xfId="84" applyFont="1" applyFill="1" applyBorder="1" applyAlignment="1">
      <alignment horizontal="left" vertical="center"/>
    </xf>
    <xf numFmtId="0" fontId="99" fillId="56" borderId="21" xfId="84" applyFont="1" applyFill="1" applyBorder="1" applyAlignment="1">
      <alignment horizontal="left" vertical="center"/>
    </xf>
    <xf numFmtId="0" fontId="99" fillId="56" borderId="15" xfId="84" applyFont="1" applyFill="1" applyBorder="1" applyAlignment="1">
      <alignment horizontal="left" vertical="center"/>
    </xf>
    <xf numFmtId="0" fontId="80" fillId="56" borderId="17" xfId="84" applyFont="1" applyFill="1" applyBorder="1" applyAlignment="1">
      <alignment horizontal="center" vertical="center" wrapText="1"/>
    </xf>
    <xf numFmtId="0" fontId="113" fillId="0" borderId="0" xfId="196" applyFont="1" applyAlignment="1">
      <alignment horizontal="justify"/>
    </xf>
    <xf numFmtId="0" fontId="113" fillId="0" borderId="0" xfId="196" applyFont="1" applyAlignment="1">
      <alignment horizontal="center"/>
    </xf>
    <xf numFmtId="0" fontId="113" fillId="0" borderId="0" xfId="196" applyFont="1" applyAlignment="1">
      <alignment horizontal="center" wrapText="1"/>
    </xf>
    <xf numFmtId="0" fontId="113" fillId="0" borderId="0" xfId="196" applyFont="1" applyAlignment="1">
      <alignment horizontal="center" vertical="center"/>
    </xf>
    <xf numFmtId="0" fontId="110" fillId="56" borderId="16" xfId="196" applyFont="1" applyFill="1" applyBorder="1" applyAlignment="1">
      <alignment horizontal="center" vertical="center"/>
    </xf>
    <xf numFmtId="0" fontId="110" fillId="56" borderId="24" xfId="196" applyFont="1" applyFill="1" applyBorder="1" applyAlignment="1">
      <alignment horizontal="center" vertical="center"/>
    </xf>
    <xf numFmtId="0" fontId="110" fillId="56" borderId="23" xfId="196" applyFont="1" applyFill="1" applyBorder="1" applyAlignment="1">
      <alignment horizontal="center" vertical="center"/>
    </xf>
    <xf numFmtId="0" fontId="110" fillId="56" borderId="17" xfId="196" applyFont="1" applyFill="1" applyBorder="1" applyAlignment="1">
      <alignment horizontal="center" vertical="center"/>
    </xf>
    <xf numFmtId="0" fontId="110" fillId="56" borderId="19" xfId="196" applyFont="1" applyFill="1" applyBorder="1" applyAlignment="1">
      <alignment horizontal="center" vertical="center"/>
    </xf>
    <xf numFmtId="0" fontId="110" fillId="56" borderId="13" xfId="196" applyFont="1" applyFill="1" applyBorder="1" applyAlignment="1">
      <alignment horizontal="center" vertical="center"/>
    </xf>
    <xf numFmtId="0" fontId="110" fillId="56" borderId="18" xfId="196" applyFont="1" applyFill="1" applyBorder="1" applyAlignment="1">
      <alignment horizontal="center" vertical="center" wrapText="1"/>
    </xf>
    <xf numFmtId="0" fontId="110" fillId="56" borderId="22" xfId="196" applyFont="1" applyFill="1" applyBorder="1" applyAlignment="1">
      <alignment horizontal="center" vertical="center" wrapText="1"/>
    </xf>
    <xf numFmtId="0" fontId="110" fillId="56" borderId="19" xfId="196" applyFont="1" applyFill="1" applyBorder="1" applyAlignment="1">
      <alignment horizontal="center" vertical="center" wrapText="1"/>
    </xf>
    <xf numFmtId="0" fontId="110" fillId="56" borderId="14" xfId="196" applyFont="1" applyFill="1" applyBorder="1" applyAlignment="1">
      <alignment horizontal="center" vertical="center" wrapText="1"/>
    </xf>
    <xf numFmtId="0" fontId="110" fillId="56" borderId="0" xfId="196" applyFont="1" applyFill="1" applyBorder="1" applyAlignment="1">
      <alignment horizontal="center" vertical="center" wrapText="1"/>
    </xf>
    <xf numFmtId="0" fontId="110" fillId="56" borderId="13" xfId="196" applyFont="1" applyFill="1" applyBorder="1" applyAlignment="1">
      <alignment horizontal="center" vertical="center" wrapText="1"/>
    </xf>
    <xf numFmtId="0" fontId="110" fillId="56" borderId="14" xfId="196" applyFont="1" applyFill="1" applyBorder="1" applyAlignment="1">
      <alignment horizontal="center" vertical="center"/>
    </xf>
    <xf numFmtId="0" fontId="110" fillId="56" borderId="0" xfId="196" applyFont="1" applyFill="1" applyBorder="1" applyAlignment="1">
      <alignment horizontal="center" vertical="center"/>
    </xf>
    <xf numFmtId="0" fontId="110" fillId="56" borderId="20" xfId="196" applyFont="1" applyFill="1" applyBorder="1" applyAlignment="1">
      <alignment horizontal="left" vertical="center"/>
    </xf>
    <xf numFmtId="0" fontId="110" fillId="56" borderId="21" xfId="196" applyFont="1" applyFill="1" applyBorder="1" applyAlignment="1">
      <alignment horizontal="left" vertical="center"/>
    </xf>
    <xf numFmtId="0" fontId="110" fillId="56" borderId="15" xfId="196" applyFont="1" applyFill="1" applyBorder="1" applyAlignment="1">
      <alignment horizontal="left" vertical="center"/>
    </xf>
    <xf numFmtId="0" fontId="79" fillId="0" borderId="0" xfId="144" applyFont="1" applyAlignment="1">
      <alignment horizontal="center" vertical="top" wrapText="1"/>
    </xf>
    <xf numFmtId="0" fontId="79" fillId="0" borderId="0" xfId="144" applyFont="1" applyAlignment="1">
      <alignment horizontal="center" vertical="top"/>
    </xf>
    <xf numFmtId="0" fontId="113" fillId="0" borderId="0" xfId="84" applyFont="1" applyFill="1" applyBorder="1" applyAlignment="1">
      <alignment horizontal="justify" vertical="center" wrapText="1"/>
    </xf>
    <xf numFmtId="0" fontId="113" fillId="0" borderId="13" xfId="84" applyFont="1" applyFill="1" applyBorder="1" applyAlignment="1">
      <alignment horizontal="justify" vertical="center" wrapText="1"/>
    </xf>
    <xf numFmtId="0" fontId="113" fillId="0" borderId="14" xfId="84" applyFont="1" applyFill="1" applyBorder="1" applyAlignment="1">
      <alignment horizontal="left" vertical="center" wrapText="1"/>
    </xf>
    <xf numFmtId="0" fontId="113" fillId="0" borderId="0" xfId="84" applyFont="1" applyFill="1" applyBorder="1" applyAlignment="1">
      <alignment horizontal="left" vertical="center" wrapText="1"/>
    </xf>
    <xf numFmtId="0" fontId="113" fillId="0" borderId="13" xfId="84" applyFont="1" applyFill="1" applyBorder="1" applyAlignment="1">
      <alignment horizontal="left" vertical="center" wrapText="1"/>
    </xf>
    <xf numFmtId="0" fontId="113" fillId="0" borderId="20" xfId="84" applyFont="1" applyFill="1" applyBorder="1" applyAlignment="1">
      <alignment horizontal="center" vertical="center" wrapText="1"/>
    </xf>
    <xf numFmtId="0" fontId="113" fillId="0" borderId="21" xfId="84" applyFont="1" applyFill="1" applyBorder="1" applyAlignment="1">
      <alignment horizontal="center" vertical="center" wrapText="1"/>
    </xf>
    <xf numFmtId="0" fontId="99" fillId="56" borderId="18" xfId="84" applyFont="1" applyFill="1" applyBorder="1" applyAlignment="1">
      <alignment horizontal="center" vertical="center" wrapText="1"/>
    </xf>
    <xf numFmtId="0" fontId="99" fillId="56" borderId="22" xfId="84" applyFont="1" applyFill="1" applyBorder="1" applyAlignment="1">
      <alignment horizontal="center" vertical="center" wrapText="1"/>
    </xf>
    <xf numFmtId="0" fontId="99" fillId="56" borderId="19" xfId="84" applyFont="1" applyFill="1" applyBorder="1" applyAlignment="1">
      <alignment horizontal="center" vertical="center" wrapText="1"/>
    </xf>
    <xf numFmtId="0" fontId="99" fillId="56" borderId="14" xfId="84" applyFont="1" applyFill="1" applyBorder="1" applyAlignment="1">
      <alignment horizontal="center" vertical="center" wrapText="1"/>
    </xf>
    <xf numFmtId="0" fontId="99" fillId="56" borderId="0" xfId="84" applyFont="1" applyFill="1" applyBorder="1" applyAlignment="1">
      <alignment horizontal="center" vertical="center" wrapText="1"/>
    </xf>
    <xf numFmtId="0" fontId="99" fillId="56" borderId="13" xfId="84" applyFont="1" applyFill="1" applyBorder="1" applyAlignment="1">
      <alignment horizontal="center" vertical="center" wrapText="1"/>
    </xf>
    <xf numFmtId="0" fontId="99" fillId="56" borderId="20" xfId="84" applyFont="1" applyFill="1" applyBorder="1" applyAlignment="1">
      <alignment horizontal="left" vertical="center" wrapText="1"/>
    </xf>
    <xf numFmtId="0" fontId="99" fillId="56" borderId="21" xfId="84" applyFont="1" applyFill="1" applyBorder="1" applyAlignment="1">
      <alignment horizontal="left" vertical="center" wrapText="1"/>
    </xf>
    <xf numFmtId="0" fontId="99" fillId="56" borderId="15" xfId="84" applyFont="1" applyFill="1" applyBorder="1" applyAlignment="1">
      <alignment horizontal="left" vertical="center" wrapText="1"/>
    </xf>
    <xf numFmtId="0" fontId="110" fillId="56" borderId="18" xfId="84" applyFont="1" applyFill="1" applyBorder="1" applyAlignment="1">
      <alignment horizontal="center" vertical="center" wrapText="1"/>
    </xf>
    <xf numFmtId="0" fontId="110" fillId="56" borderId="22" xfId="84" applyFont="1" applyFill="1" applyBorder="1" applyAlignment="1">
      <alignment horizontal="center" vertical="center" wrapText="1"/>
    </xf>
    <xf numFmtId="0" fontId="114" fillId="56" borderId="19" xfId="84" applyFont="1" applyFill="1" applyBorder="1" applyAlignment="1">
      <alignment horizontal="center" vertical="center" wrapText="1"/>
    </xf>
    <xf numFmtId="0" fontId="110" fillId="56" borderId="20" xfId="84" applyFont="1" applyFill="1" applyBorder="1" applyAlignment="1">
      <alignment horizontal="center" vertical="center" wrapText="1"/>
    </xf>
    <xf numFmtId="0" fontId="110" fillId="56" borderId="21" xfId="84" applyFont="1" applyFill="1" applyBorder="1" applyAlignment="1">
      <alignment horizontal="center" vertical="center" wrapText="1"/>
    </xf>
    <xf numFmtId="0" fontId="114" fillId="56" borderId="15" xfId="84" applyFont="1" applyFill="1" applyBorder="1" applyAlignment="1">
      <alignment horizontal="center" vertical="center" wrapText="1"/>
    </xf>
    <xf numFmtId="0" fontId="110" fillId="56" borderId="24" xfId="84" applyFont="1" applyFill="1" applyBorder="1" applyAlignment="1">
      <alignment horizontal="center" vertical="center" wrapText="1"/>
    </xf>
    <xf numFmtId="0" fontId="110" fillId="56" borderId="23" xfId="84" applyFont="1" applyFill="1" applyBorder="1" applyAlignment="1">
      <alignment horizontal="center" vertical="center" wrapText="1"/>
    </xf>
    <xf numFmtId="0" fontId="110" fillId="56" borderId="17" xfId="84" applyFont="1" applyFill="1" applyBorder="1" applyAlignment="1">
      <alignment horizontal="center" vertical="center" wrapText="1"/>
    </xf>
    <xf numFmtId="0" fontId="99" fillId="56" borderId="24" xfId="84" applyFont="1" applyFill="1" applyBorder="1" applyAlignment="1">
      <alignment horizontal="center" vertical="center" wrapText="1"/>
    </xf>
    <xf numFmtId="0" fontId="99" fillId="56" borderId="23" xfId="84" applyFont="1" applyFill="1" applyBorder="1" applyAlignment="1">
      <alignment horizontal="center" vertical="center" wrapText="1"/>
    </xf>
    <xf numFmtId="0" fontId="99" fillId="56" borderId="17" xfId="84" applyFont="1" applyFill="1" applyBorder="1" applyAlignment="1">
      <alignment horizontal="center" vertical="center" wrapText="1"/>
    </xf>
    <xf numFmtId="0" fontId="110" fillId="56" borderId="24" xfId="84" applyFont="1" applyFill="1" applyBorder="1" applyAlignment="1">
      <alignment horizontal="left" vertical="center" wrapText="1"/>
    </xf>
    <xf numFmtId="0" fontId="110" fillId="56" borderId="23" xfId="84" applyFont="1" applyFill="1" applyBorder="1" applyAlignment="1">
      <alignment horizontal="left" vertical="center" wrapText="1"/>
    </xf>
    <xf numFmtId="0" fontId="110" fillId="56" borderId="17" xfId="84" applyFont="1" applyFill="1" applyBorder="1" applyAlignment="1">
      <alignment horizontal="left" vertical="center" wrapText="1"/>
    </xf>
    <xf numFmtId="0" fontId="116" fillId="0" borderId="21" xfId="148" applyFont="1" applyBorder="1" applyAlignment="1">
      <alignment horizontal="center" vertical="center" wrapText="1"/>
    </xf>
    <xf numFmtId="0" fontId="44" fillId="0" borderId="21" xfId="84" applyFont="1" applyBorder="1" applyAlignment="1">
      <alignment horizontal="center"/>
    </xf>
    <xf numFmtId="0" fontId="79" fillId="0" borderId="22" xfId="179" applyFont="1" applyBorder="1" applyAlignment="1">
      <alignment horizontal="center" vertical="top" wrapText="1"/>
    </xf>
    <xf numFmtId="0" fontId="79" fillId="0" borderId="0" xfId="179" applyFont="1" applyAlignment="1">
      <alignment horizontal="center" vertical="top" wrapText="1"/>
    </xf>
    <xf numFmtId="0" fontId="46" fillId="0" borderId="22" xfId="84" applyFont="1" applyBorder="1" applyAlignment="1">
      <alignment horizontal="center" vertical="top" wrapText="1"/>
    </xf>
    <xf numFmtId="0" fontId="46" fillId="0" borderId="22" xfId="84" applyFont="1" applyBorder="1" applyAlignment="1">
      <alignment horizontal="center" vertical="top"/>
    </xf>
    <xf numFmtId="0" fontId="46" fillId="0" borderId="22" xfId="84" applyFont="1" applyBorder="1" applyAlignment="1">
      <alignment horizontal="center" vertical="center" wrapText="1"/>
    </xf>
    <xf numFmtId="0" fontId="96" fillId="0" borderId="16" xfId="206" applyFont="1" applyBorder="1" applyAlignment="1">
      <alignment horizontal="justify" vertical="center" wrapText="1"/>
    </xf>
    <xf numFmtId="0" fontId="46" fillId="0" borderId="21" xfId="84" applyFont="1" applyBorder="1" applyAlignment="1">
      <alignment horizontal="center"/>
    </xf>
    <xf numFmtId="0" fontId="79" fillId="0" borderId="0" xfId="144" applyFont="1" applyAlignment="1">
      <alignment horizontal="left" vertical="top"/>
    </xf>
    <xf numFmtId="0" fontId="79" fillId="0" borderId="0" xfId="144" applyFont="1" applyBorder="1" applyAlignment="1">
      <alignment horizontal="center" vertical="top" wrapText="1"/>
    </xf>
    <xf numFmtId="0" fontId="79" fillId="0" borderId="22" xfId="144" applyFont="1" applyBorder="1" applyAlignment="1">
      <alignment horizontal="center" vertical="top" wrapText="1"/>
    </xf>
    <xf numFmtId="0" fontId="75" fillId="0" borderId="0" xfId="144" applyFont="1" applyAlignment="1">
      <alignment horizontal="left" vertical="top"/>
    </xf>
    <xf numFmtId="0" fontId="79" fillId="0" borderId="21" xfId="144" applyFont="1" applyBorder="1" applyAlignment="1">
      <alignment horizontal="center" vertical="top" wrapText="1"/>
    </xf>
    <xf numFmtId="0" fontId="101" fillId="0" borderId="0" xfId="84" applyFont="1" applyAlignment="1">
      <alignment horizontal="center"/>
    </xf>
    <xf numFmtId="0" fontId="111" fillId="24" borderId="12" xfId="84" applyFont="1" applyFill="1" applyBorder="1" applyAlignment="1">
      <alignment horizontal="center" vertical="center" wrapText="1"/>
    </xf>
    <xf numFmtId="0" fontId="114" fillId="24" borderId="11" xfId="84" applyFont="1" applyFill="1" applyBorder="1" applyAlignment="1">
      <alignment horizontal="center" vertical="center" wrapText="1"/>
    </xf>
    <xf numFmtId="0" fontId="101" fillId="0" borderId="0" xfId="144" applyFont="1" applyAlignment="1">
      <alignment horizontal="center" vertical="top"/>
    </xf>
    <xf numFmtId="0" fontId="42" fillId="0" borderId="22" xfId="148" applyFont="1" applyBorder="1" applyAlignment="1">
      <alignment horizontal="left" vertical="center" wrapText="1"/>
    </xf>
    <xf numFmtId="0" fontId="79" fillId="0" borderId="21" xfId="144" applyFont="1" applyBorder="1" applyAlignment="1">
      <alignment horizontal="center" vertical="top"/>
    </xf>
    <xf numFmtId="0" fontId="79" fillId="0" borderId="0" xfId="144" applyFont="1" applyBorder="1" applyAlignment="1">
      <alignment horizontal="center" vertical="top"/>
    </xf>
    <xf numFmtId="0" fontId="79" fillId="0" borderId="0" xfId="59" applyFont="1" applyAlignment="1">
      <alignment horizontal="left" vertical="top"/>
    </xf>
    <xf numFmtId="0" fontId="79" fillId="0" borderId="0" xfId="59" applyFont="1" applyAlignment="1">
      <alignment horizontal="center" vertical="top" wrapText="1"/>
    </xf>
    <xf numFmtId="0" fontId="79" fillId="0" borderId="0" xfId="59" applyFont="1" applyAlignment="1">
      <alignment horizontal="center" vertical="top"/>
    </xf>
    <xf numFmtId="0" fontId="110" fillId="56" borderId="24" xfId="147" applyFont="1" applyFill="1" applyBorder="1" applyAlignment="1">
      <alignment horizontal="center" vertical="center"/>
    </xf>
    <xf numFmtId="0" fontId="110" fillId="56" borderId="23" xfId="147" applyFont="1" applyFill="1" applyBorder="1" applyAlignment="1">
      <alignment horizontal="center" vertical="center"/>
    </xf>
    <xf numFmtId="0" fontId="110" fillId="56" borderId="17" xfId="147" applyFont="1" applyFill="1" applyBorder="1" applyAlignment="1">
      <alignment horizontal="center" vertical="center"/>
    </xf>
    <xf numFmtId="0" fontId="110" fillId="56" borderId="24" xfId="0" applyFont="1" applyFill="1" applyBorder="1" applyAlignment="1">
      <alignment horizontal="left" vertical="center" wrapText="1"/>
    </xf>
    <xf numFmtId="0" fontId="110" fillId="56" borderId="23" xfId="0" applyFont="1" applyFill="1" applyBorder="1" applyAlignment="1">
      <alignment horizontal="left" vertical="center" wrapText="1"/>
    </xf>
    <xf numFmtId="0" fontId="110" fillId="56" borderId="17" xfId="0" applyFont="1" applyFill="1" applyBorder="1" applyAlignment="1">
      <alignment horizontal="left" vertical="center" wrapText="1"/>
    </xf>
    <xf numFmtId="0" fontId="110" fillId="56" borderId="16" xfId="147" applyFont="1" applyFill="1" applyBorder="1" applyAlignment="1">
      <alignment horizontal="center" vertical="center" wrapText="1"/>
    </xf>
    <xf numFmtId="0" fontId="110" fillId="56" borderId="12" xfId="147" applyFont="1" applyFill="1" applyBorder="1" applyAlignment="1">
      <alignment horizontal="center" vertical="center" wrapText="1"/>
    </xf>
    <xf numFmtId="0" fontId="110" fillId="56" borderId="11" xfId="147" applyFont="1" applyFill="1" applyBorder="1" applyAlignment="1">
      <alignment horizontal="center" vertical="center" wrapText="1"/>
    </xf>
    <xf numFmtId="0" fontId="110" fillId="56" borderId="24" xfId="147" applyFont="1" applyFill="1" applyBorder="1" applyAlignment="1">
      <alignment horizontal="center" vertical="center" wrapText="1"/>
    </xf>
    <xf numFmtId="0" fontId="110" fillId="56" borderId="23" xfId="147" applyFont="1" applyFill="1" applyBorder="1" applyAlignment="1">
      <alignment horizontal="center" vertical="center" wrapText="1"/>
    </xf>
    <xf numFmtId="0" fontId="139" fillId="24" borderId="40" xfId="183" applyFont="1" applyFill="1" applyBorder="1" applyAlignment="1">
      <alignment horizontal="justify" vertical="top" wrapText="1"/>
    </xf>
    <xf numFmtId="0" fontId="139" fillId="24" borderId="41" xfId="183" applyFont="1" applyFill="1" applyBorder="1" applyAlignment="1">
      <alignment horizontal="justify" vertical="top" wrapText="1"/>
    </xf>
    <xf numFmtId="0" fontId="139" fillId="24" borderId="42" xfId="183" applyFont="1" applyFill="1" applyBorder="1" applyAlignment="1">
      <alignment horizontal="justify" vertical="top" wrapText="1"/>
    </xf>
    <xf numFmtId="0" fontId="139" fillId="24" borderId="24" xfId="183" applyFont="1" applyFill="1" applyBorder="1" applyAlignment="1">
      <alignment horizontal="justify" vertical="top" wrapText="1"/>
    </xf>
    <xf numFmtId="0" fontId="139" fillId="24" borderId="23" xfId="183" applyFont="1" applyFill="1" applyBorder="1" applyAlignment="1">
      <alignment horizontal="justify" vertical="top" wrapText="1"/>
    </xf>
    <xf numFmtId="0" fontId="139" fillId="24" borderId="17" xfId="183" applyFont="1" applyFill="1" applyBorder="1" applyAlignment="1">
      <alignment horizontal="justify" vertical="top" wrapText="1"/>
    </xf>
    <xf numFmtId="0" fontId="80" fillId="56" borderId="26" xfId="183" applyFont="1" applyFill="1" applyBorder="1" applyAlignment="1">
      <alignment horizontal="center" vertical="center"/>
    </xf>
    <xf numFmtId="0" fontId="80" fillId="56" borderId="27" xfId="183" applyFont="1" applyFill="1" applyBorder="1" applyAlignment="1">
      <alignment horizontal="center" vertical="center"/>
    </xf>
    <xf numFmtId="0" fontId="80" fillId="56" borderId="28" xfId="183" applyFont="1" applyFill="1" applyBorder="1" applyAlignment="1">
      <alignment horizontal="center" vertical="center"/>
    </xf>
    <xf numFmtId="0" fontId="139" fillId="24" borderId="38" xfId="183" applyFont="1" applyFill="1" applyBorder="1" applyAlignment="1">
      <alignment horizontal="justify" vertical="top" wrapText="1"/>
    </xf>
    <xf numFmtId="0" fontId="139" fillId="24" borderId="33" xfId="183" applyFont="1" applyFill="1" applyBorder="1" applyAlignment="1">
      <alignment horizontal="justify" vertical="top" wrapText="1"/>
    </xf>
    <xf numFmtId="0" fontId="139" fillId="24" borderId="39" xfId="183" applyFont="1" applyFill="1" applyBorder="1" applyAlignment="1">
      <alignment horizontal="justify" vertical="top" wrapText="1"/>
    </xf>
    <xf numFmtId="49" fontId="140" fillId="24" borderId="24" xfId="183" applyNumberFormat="1" applyFont="1" applyFill="1" applyBorder="1" applyAlignment="1">
      <alignment horizontal="justify" vertical="top" wrapText="1"/>
    </xf>
    <xf numFmtId="49" fontId="140" fillId="24" borderId="23" xfId="183" applyNumberFormat="1" applyFont="1" applyFill="1" applyBorder="1" applyAlignment="1">
      <alignment horizontal="justify" vertical="top" wrapText="1"/>
    </xf>
    <xf numFmtId="49" fontId="140" fillId="24" borderId="17" xfId="183" applyNumberFormat="1" applyFont="1" applyFill="1" applyBorder="1" applyAlignment="1">
      <alignment horizontal="justify" vertical="top" wrapText="1"/>
    </xf>
    <xf numFmtId="0" fontId="139" fillId="24" borderId="35" xfId="183" applyFont="1" applyFill="1" applyBorder="1" applyAlignment="1">
      <alignment horizontal="justify" vertical="center" wrapText="1"/>
    </xf>
    <xf numFmtId="0" fontId="139" fillId="24" borderId="23" xfId="183" applyFont="1" applyFill="1" applyBorder="1" applyAlignment="1">
      <alignment horizontal="justify" vertical="center" wrapText="1"/>
    </xf>
    <xf numFmtId="0" fontId="139" fillId="24" borderId="36" xfId="183" applyFont="1" applyFill="1" applyBorder="1" applyAlignment="1">
      <alignment horizontal="justify" vertical="center" wrapText="1"/>
    </xf>
    <xf numFmtId="0" fontId="139" fillId="24" borderId="29" xfId="183" applyFont="1" applyFill="1" applyBorder="1" applyAlignment="1">
      <alignment horizontal="justify" vertical="center" wrapText="1"/>
    </xf>
    <xf numFmtId="0" fontId="139" fillId="24" borderId="30" xfId="183" applyFont="1" applyFill="1" applyBorder="1" applyAlignment="1">
      <alignment horizontal="justify" vertical="center" wrapText="1"/>
    </xf>
    <xf numFmtId="0" fontId="139" fillId="24" borderId="31" xfId="183" applyFont="1" applyFill="1" applyBorder="1" applyAlignment="1">
      <alignment horizontal="justify" vertical="center" wrapText="1"/>
    </xf>
    <xf numFmtId="0" fontId="139" fillId="24" borderId="25" xfId="183" applyFont="1" applyFill="1" applyBorder="1" applyAlignment="1">
      <alignment horizontal="justify" vertical="center" wrapText="1"/>
    </xf>
    <xf numFmtId="0" fontId="139" fillId="24" borderId="38" xfId="183" applyFont="1" applyFill="1" applyBorder="1" applyAlignment="1">
      <alignment horizontal="justify" vertical="center" wrapText="1"/>
    </xf>
    <xf numFmtId="0" fontId="139" fillId="24" borderId="33" xfId="183" applyFont="1" applyFill="1" applyBorder="1" applyAlignment="1">
      <alignment horizontal="justify" vertical="center" wrapText="1"/>
    </xf>
    <xf numFmtId="0" fontId="139" fillId="24" borderId="39" xfId="183" applyFont="1" applyFill="1" applyBorder="1" applyAlignment="1">
      <alignment horizontal="justify" vertical="center" wrapText="1"/>
    </xf>
    <xf numFmtId="0" fontId="139" fillId="24" borderId="24" xfId="183" applyFont="1" applyFill="1" applyBorder="1" applyAlignment="1">
      <alignment horizontal="justify" vertical="center" wrapText="1"/>
    </xf>
    <xf numFmtId="0" fontId="139" fillId="24" borderId="17" xfId="183" applyFont="1" applyFill="1" applyBorder="1" applyAlignment="1">
      <alignment horizontal="justify" vertical="center" wrapText="1"/>
    </xf>
    <xf numFmtId="0" fontId="99" fillId="56" borderId="26" xfId="183" applyFont="1" applyFill="1" applyBorder="1" applyAlignment="1">
      <alignment horizontal="center" vertical="center"/>
    </xf>
    <xf numFmtId="0" fontId="99" fillId="56" borderId="27" xfId="183" applyFont="1" applyFill="1" applyBorder="1" applyAlignment="1">
      <alignment horizontal="center" vertical="center"/>
    </xf>
    <xf numFmtId="0" fontId="99" fillId="56" borderId="28" xfId="183" applyFont="1" applyFill="1" applyBorder="1" applyAlignment="1">
      <alignment horizontal="center" vertical="center"/>
    </xf>
    <xf numFmtId="0" fontId="139" fillId="24" borderId="32" xfId="183" applyFont="1" applyFill="1" applyBorder="1" applyAlignment="1">
      <alignment horizontal="justify" vertical="center" wrapText="1"/>
    </xf>
    <xf numFmtId="0" fontId="139" fillId="24" borderId="34" xfId="183" applyFont="1" applyFill="1" applyBorder="1" applyAlignment="1">
      <alignment horizontal="justify" vertical="center" wrapText="1"/>
    </xf>
    <xf numFmtId="0" fontId="101" fillId="0" borderId="14" xfId="128" applyFont="1" applyBorder="1" applyAlignment="1">
      <alignment horizontal="justify" vertical="center"/>
    </xf>
    <xf numFmtId="0" fontId="101" fillId="0" borderId="13" xfId="128" applyFont="1" applyBorder="1" applyAlignment="1">
      <alignment horizontal="justify" vertical="center"/>
    </xf>
    <xf numFmtId="0" fontId="116" fillId="0" borderId="22" xfId="144" applyFont="1" applyBorder="1" applyAlignment="1">
      <alignment vertical="top" wrapText="1"/>
    </xf>
    <xf numFmtId="0" fontId="99" fillId="56" borderId="24" xfId="128" applyFont="1" applyFill="1" applyBorder="1" applyAlignment="1">
      <alignment horizontal="center" vertical="center" wrapText="1"/>
    </xf>
    <xf numFmtId="0" fontId="99" fillId="56" borderId="17" xfId="128" applyFont="1" applyFill="1" applyBorder="1" applyAlignment="1">
      <alignment horizontal="center" vertical="center" wrapText="1"/>
    </xf>
    <xf numFmtId="0" fontId="110" fillId="56" borderId="18" xfId="144" applyFont="1" applyFill="1" applyBorder="1" applyAlignment="1">
      <alignment horizontal="left" vertical="center" wrapText="1"/>
    </xf>
    <xf numFmtId="0" fontId="110" fillId="56" borderId="19" xfId="144" applyFont="1" applyFill="1" applyBorder="1" applyAlignment="1">
      <alignment horizontal="left" vertical="center" wrapText="1"/>
    </xf>
    <xf numFmtId="0" fontId="110" fillId="56" borderId="20" xfId="128" applyFont="1" applyFill="1" applyBorder="1" applyAlignment="1">
      <alignment horizontal="left" vertical="center" wrapText="1"/>
    </xf>
    <xf numFmtId="0" fontId="110" fillId="56" borderId="15" xfId="128" applyFont="1" applyFill="1" applyBorder="1" applyAlignment="1">
      <alignment horizontal="left" vertical="center" wrapText="1"/>
    </xf>
    <xf numFmtId="0" fontId="102" fillId="0" borderId="18" xfId="128" applyFont="1" applyBorder="1" applyAlignment="1">
      <alignment horizontal="justify"/>
    </xf>
    <xf numFmtId="0" fontId="102" fillId="0" borderId="19" xfId="128" applyFont="1" applyBorder="1" applyAlignment="1">
      <alignment horizontal="justify"/>
    </xf>
    <xf numFmtId="0" fontId="86" fillId="0" borderId="0" xfId="163" applyFont="1" applyBorder="1" applyAlignment="1">
      <alignment horizontal="center" vertical="top" wrapText="1"/>
    </xf>
    <xf numFmtId="0" fontId="86" fillId="0" borderId="0" xfId="163" applyFont="1" applyBorder="1" applyAlignment="1">
      <alignment horizontal="center" vertical="top"/>
    </xf>
    <xf numFmtId="0" fontId="86" fillId="0" borderId="0" xfId="144" applyFont="1" applyAlignment="1">
      <alignment horizontal="center" vertical="top" wrapText="1"/>
    </xf>
    <xf numFmtId="0" fontId="86" fillId="0" borderId="0" xfId="144" applyFont="1" applyAlignment="1">
      <alignment horizontal="center" vertical="top"/>
    </xf>
    <xf numFmtId="0" fontId="92" fillId="24" borderId="18" xfId="192" applyFont="1" applyFill="1" applyBorder="1" applyAlignment="1">
      <alignment horizontal="center" vertical="center"/>
    </xf>
    <xf numFmtId="0" fontId="92" fillId="24" borderId="22" xfId="192" applyFont="1" applyFill="1" applyBorder="1" applyAlignment="1">
      <alignment horizontal="center" vertical="center"/>
    </xf>
    <xf numFmtId="0" fontId="92" fillId="24" borderId="19" xfId="192" applyFont="1" applyFill="1" applyBorder="1" applyAlignment="1">
      <alignment horizontal="center" vertical="center"/>
    </xf>
    <xf numFmtId="0" fontId="92" fillId="24" borderId="14" xfId="192" applyFont="1" applyFill="1" applyBorder="1" applyAlignment="1">
      <alignment horizontal="center" vertical="center"/>
    </xf>
    <xf numFmtId="0" fontId="92" fillId="24" borderId="0" xfId="192" applyFont="1" applyFill="1" applyBorder="1" applyAlignment="1">
      <alignment horizontal="center" vertical="center"/>
    </xf>
    <xf numFmtId="0" fontId="92" fillId="24" borderId="13" xfId="192" applyFont="1" applyFill="1" applyBorder="1" applyAlignment="1">
      <alignment horizontal="center" vertical="center"/>
    </xf>
    <xf numFmtId="0" fontId="92" fillId="24" borderId="20" xfId="192" applyFont="1" applyFill="1" applyBorder="1" applyAlignment="1">
      <alignment horizontal="center" vertical="center"/>
    </xf>
    <xf numFmtId="0" fontId="92" fillId="24" borderId="21" xfId="192" applyFont="1" applyFill="1" applyBorder="1" applyAlignment="1">
      <alignment horizontal="center" vertical="center"/>
    </xf>
    <xf numFmtId="0" fontId="92" fillId="24" borderId="15" xfId="192" applyFont="1" applyFill="1" applyBorder="1" applyAlignment="1">
      <alignment horizontal="center" vertical="center"/>
    </xf>
    <xf numFmtId="0" fontId="91" fillId="56" borderId="16" xfId="192" applyFont="1" applyFill="1" applyBorder="1" applyAlignment="1">
      <alignment horizontal="left" vertical="center"/>
    </xf>
    <xf numFmtId="0" fontId="89" fillId="56" borderId="16" xfId="192" applyFont="1" applyFill="1" applyBorder="1" applyAlignment="1">
      <alignment horizontal="center" vertical="center" wrapText="1"/>
    </xf>
    <xf numFmtId="0" fontId="93" fillId="0" borderId="0" xfId="192" applyFont="1" applyBorder="1" applyAlignment="1">
      <alignment horizontal="left" vertical="center" wrapText="1"/>
    </xf>
    <xf numFmtId="0" fontId="93" fillId="0" borderId="0" xfId="192" applyFont="1" applyBorder="1" applyAlignment="1">
      <alignment horizontal="left" vertical="center"/>
    </xf>
    <xf numFmtId="0" fontId="93" fillId="0" borderId="0" xfId="192" applyFont="1" applyAlignment="1">
      <alignment horizontal="left" vertical="center"/>
    </xf>
    <xf numFmtId="0" fontId="86" fillId="0" borderId="0" xfId="163" applyFont="1" applyBorder="1" applyAlignment="1">
      <alignment horizontal="center" wrapText="1"/>
    </xf>
    <xf numFmtId="0" fontId="86" fillId="0" borderId="0" xfId="163" applyFont="1" applyBorder="1" applyAlignment="1">
      <alignment horizontal="center"/>
    </xf>
    <xf numFmtId="0" fontId="97" fillId="0" borderId="16" xfId="192" applyFont="1" applyBorder="1" applyAlignment="1">
      <alignment horizontal="center" vertical="center" wrapText="1"/>
    </xf>
    <xf numFmtId="0" fontId="97" fillId="0" borderId="12" xfId="192" applyFont="1" applyBorder="1" applyAlignment="1">
      <alignment horizontal="center" vertical="center" wrapText="1"/>
    </xf>
    <xf numFmtId="0" fontId="97" fillId="0" borderId="16" xfId="192" applyFont="1" applyBorder="1" applyAlignment="1">
      <alignment horizontal="center" vertical="center"/>
    </xf>
    <xf numFmtId="0" fontId="97" fillId="0" borderId="12" xfId="192" applyFont="1" applyBorder="1" applyAlignment="1">
      <alignment horizontal="center" vertical="center"/>
    </xf>
    <xf numFmtId="0" fontId="94" fillId="0" borderId="0" xfId="192" applyFont="1" applyBorder="1" applyAlignment="1">
      <alignment vertical="center" wrapText="1"/>
    </xf>
    <xf numFmtId="0" fontId="92" fillId="24" borderId="0" xfId="192" applyFont="1" applyFill="1" applyBorder="1" applyAlignment="1">
      <alignment horizontal="center" vertical="center" wrapText="1"/>
    </xf>
    <xf numFmtId="0" fontId="92" fillId="0" borderId="0" xfId="192" applyFont="1" applyAlignment="1">
      <alignment horizontal="right" vertical="center"/>
    </xf>
    <xf numFmtId="43" fontId="88" fillId="0" borderId="21" xfId="193" applyFont="1" applyBorder="1" applyAlignment="1">
      <alignment vertical="center"/>
    </xf>
    <xf numFmtId="174" fontId="102" fillId="0" borderId="0" xfId="84" applyNumberFormat="1" applyFont="1" applyFill="1" applyBorder="1" applyAlignment="1">
      <alignment horizontal="left" vertical="center"/>
    </xf>
    <xf numFmtId="174" fontId="102" fillId="0" borderId="0" xfId="84" applyNumberFormat="1" applyFont="1" applyFill="1" applyBorder="1" applyAlignment="1">
      <alignment horizontal="center" wrapText="1"/>
    </xf>
    <xf numFmtId="174" fontId="102" fillId="0" borderId="0" xfId="84" applyNumberFormat="1" applyFont="1" applyFill="1" applyBorder="1" applyAlignment="1">
      <alignment horizontal="center"/>
    </xf>
    <xf numFmtId="0" fontId="110" fillId="56" borderId="18" xfId="84" applyFont="1" applyFill="1" applyBorder="1" applyAlignment="1">
      <alignment horizontal="center" vertical="center"/>
    </xf>
    <xf numFmtId="0" fontId="110" fillId="56" borderId="14" xfId="84" applyFont="1" applyFill="1" applyBorder="1" applyAlignment="1">
      <alignment horizontal="center" vertical="center"/>
    </xf>
    <xf numFmtId="0" fontId="110" fillId="56" borderId="20" xfId="84" applyFont="1" applyFill="1" applyBorder="1" applyAlignment="1">
      <alignment horizontal="center" vertical="center"/>
    </xf>
    <xf numFmtId="0" fontId="110" fillId="56" borderId="23" xfId="176" applyFont="1" applyFill="1" applyBorder="1" applyAlignment="1">
      <alignment horizontal="center" vertical="center"/>
    </xf>
    <xf numFmtId="0" fontId="110" fillId="56" borderId="19" xfId="176" applyFont="1" applyFill="1" applyBorder="1" applyAlignment="1">
      <alignment horizontal="center" vertical="center" wrapText="1"/>
    </xf>
    <xf numFmtId="0" fontId="110" fillId="56" borderId="13" xfId="176" applyFont="1" applyFill="1" applyBorder="1" applyAlignment="1">
      <alignment horizontal="center" vertical="center"/>
    </xf>
    <xf numFmtId="0" fontId="110" fillId="56" borderId="15" xfId="176" applyFont="1" applyFill="1" applyBorder="1" applyAlignment="1">
      <alignment horizontal="center" vertical="center"/>
    </xf>
    <xf numFmtId="0" fontId="110" fillId="56" borderId="0" xfId="84" applyFont="1" applyFill="1" applyBorder="1" applyAlignment="1">
      <alignment horizontal="center" vertical="center" wrapText="1"/>
    </xf>
    <xf numFmtId="0" fontId="110" fillId="56" borderId="21" xfId="84" applyFont="1" applyFill="1" applyBorder="1" applyAlignment="1">
      <alignment horizontal="center" vertical="center"/>
    </xf>
    <xf numFmtId="0" fontId="110" fillId="56" borderId="0" xfId="176" applyFont="1" applyFill="1" applyBorder="1" applyAlignment="1">
      <alignment horizontal="center" vertical="center" wrapText="1"/>
    </xf>
    <xf numFmtId="0" fontId="110" fillId="56" borderId="21" xfId="176" applyFont="1" applyFill="1" applyBorder="1" applyAlignment="1">
      <alignment horizontal="center" vertical="center" wrapText="1"/>
    </xf>
    <xf numFmtId="0" fontId="110" fillId="56" borderId="21" xfId="176" applyFont="1" applyFill="1" applyBorder="1" applyAlignment="1">
      <alignment horizontal="center" vertical="center"/>
    </xf>
    <xf numFmtId="0" fontId="110" fillId="56" borderId="15" xfId="84" applyFont="1" applyFill="1" applyBorder="1" applyAlignment="1">
      <alignment horizontal="center" vertical="center"/>
    </xf>
    <xf numFmtId="0" fontId="110" fillId="56" borderId="22" xfId="84" applyFont="1" applyFill="1" applyBorder="1" applyAlignment="1">
      <alignment horizontal="center" vertical="center"/>
    </xf>
    <xf numFmtId="0" fontId="110" fillId="56" borderId="19" xfId="84" applyFont="1" applyFill="1" applyBorder="1" applyAlignment="1">
      <alignment horizontal="center" vertical="center"/>
    </xf>
    <xf numFmtId="0" fontId="110" fillId="56" borderId="0" xfId="84" applyFont="1" applyFill="1" applyBorder="1" applyAlignment="1">
      <alignment horizontal="center" vertical="center"/>
    </xf>
    <xf numFmtId="0" fontId="110" fillId="56" borderId="13" xfId="84" applyFont="1" applyFill="1" applyBorder="1" applyAlignment="1">
      <alignment horizontal="center" vertical="center"/>
    </xf>
    <xf numFmtId="0" fontId="168" fillId="0" borderId="0" xfId="200" applyFont="1" applyFill="1" applyBorder="1" applyAlignment="1" applyProtection="1">
      <alignment horizontal="center" vertical="center" wrapText="1"/>
      <protection locked="0"/>
    </xf>
    <xf numFmtId="0" fontId="168" fillId="0" borderId="0" xfId="200" applyFont="1" applyFill="1" applyBorder="1" applyAlignment="1" applyProtection="1">
      <alignment horizontal="center" vertical="center"/>
      <protection locked="0"/>
    </xf>
  </cellXfs>
  <cellStyles count="208">
    <cellStyle name="20% - Énfasis1" xfId="1" builtinId="30" customBuiltin="1"/>
    <cellStyle name="20% - Énfasis1 2" xfId="87" xr:uid="{00000000-0005-0000-0000-000001000000}"/>
    <cellStyle name="20% - Énfasis2" xfId="2" builtinId="34" customBuiltin="1"/>
    <cellStyle name="20% - Énfasis2 2" xfId="88" xr:uid="{00000000-0005-0000-0000-000003000000}"/>
    <cellStyle name="20% - Énfasis3" xfId="3" builtinId="38" customBuiltin="1"/>
    <cellStyle name="20% - Énfasis3 2" xfId="89" xr:uid="{00000000-0005-0000-0000-000005000000}"/>
    <cellStyle name="20% - Énfasis4" xfId="4" builtinId="42" customBuiltin="1"/>
    <cellStyle name="20% - Énfasis4 2" xfId="90" xr:uid="{00000000-0005-0000-0000-000007000000}"/>
    <cellStyle name="20% - Énfasis5" xfId="5" builtinId="46" customBuiltin="1"/>
    <cellStyle name="20% - Énfasis5 2" xfId="91" xr:uid="{00000000-0005-0000-0000-000009000000}"/>
    <cellStyle name="20% - Énfasis5 3" xfId="92" xr:uid="{00000000-0005-0000-0000-00000A000000}"/>
    <cellStyle name="20% - Énfasis6" xfId="6" builtinId="50" customBuiltin="1"/>
    <cellStyle name="20% - Énfasis6 2" xfId="93" xr:uid="{00000000-0005-0000-0000-00000C000000}"/>
    <cellStyle name="20% - Énfasis6 3" xfId="94" xr:uid="{00000000-0005-0000-0000-00000D000000}"/>
    <cellStyle name="40% - Énfasis1" xfId="7" builtinId="31" customBuiltin="1"/>
    <cellStyle name="40% - Énfasis1 2" xfId="95" xr:uid="{00000000-0005-0000-0000-00000F000000}"/>
    <cellStyle name="40% - Énfasis1 3" xfId="96" xr:uid="{00000000-0005-0000-0000-000010000000}"/>
    <cellStyle name="40% - Énfasis2" xfId="8" builtinId="35" customBuiltin="1"/>
    <cellStyle name="40% - Énfasis2 2" xfId="97" xr:uid="{00000000-0005-0000-0000-000012000000}"/>
    <cellStyle name="40% - Énfasis2 3" xfId="98" xr:uid="{00000000-0005-0000-0000-000013000000}"/>
    <cellStyle name="40% - Énfasis3" xfId="9" builtinId="39" customBuiltin="1"/>
    <cellStyle name="40% - Énfasis3 2" xfId="99" xr:uid="{00000000-0005-0000-0000-000015000000}"/>
    <cellStyle name="40% - Énfasis4" xfId="10" builtinId="43" customBuiltin="1"/>
    <cellStyle name="40% - Énfasis4 2" xfId="100" xr:uid="{00000000-0005-0000-0000-000017000000}"/>
    <cellStyle name="40% - Énfasis4 3" xfId="101" xr:uid="{00000000-0005-0000-0000-000018000000}"/>
    <cellStyle name="40% - Énfasis5" xfId="11" builtinId="47" customBuiltin="1"/>
    <cellStyle name="40% - Énfasis5 2" xfId="102" xr:uid="{00000000-0005-0000-0000-00001A000000}"/>
    <cellStyle name="40% - Énfasis5 3" xfId="103" xr:uid="{00000000-0005-0000-0000-00001B000000}"/>
    <cellStyle name="40% - Énfasis6" xfId="12" builtinId="51" customBuiltin="1"/>
    <cellStyle name="40% - Énfasis6 2" xfId="104" xr:uid="{00000000-0005-0000-0000-00001D000000}"/>
    <cellStyle name="40% - Énfasis6 3" xfId="105" xr:uid="{00000000-0005-0000-0000-00001E000000}"/>
    <cellStyle name="60% - Énfasis1" xfId="13" builtinId="32" customBuiltin="1"/>
    <cellStyle name="60% - Énfasis1 2" xfId="106" xr:uid="{00000000-0005-0000-0000-000020000000}"/>
    <cellStyle name="60% - Énfasis2" xfId="14" builtinId="36" customBuiltin="1"/>
    <cellStyle name="60% - Énfasis2 2" xfId="107" xr:uid="{00000000-0005-0000-0000-000022000000}"/>
    <cellStyle name="60% - Énfasis3" xfId="15" builtinId="40" customBuiltin="1"/>
    <cellStyle name="60% - Énfasis3 2" xfId="108" xr:uid="{00000000-0005-0000-0000-000024000000}"/>
    <cellStyle name="60% - Énfasis4" xfId="16" builtinId="44" customBuiltin="1"/>
    <cellStyle name="60% - Énfasis4 2" xfId="109" xr:uid="{00000000-0005-0000-0000-000026000000}"/>
    <cellStyle name="60% - Énfasis5" xfId="17" builtinId="48" customBuiltin="1"/>
    <cellStyle name="60% - Énfasis5 2" xfId="110" xr:uid="{00000000-0005-0000-0000-000028000000}"/>
    <cellStyle name="60% - Énfasis6" xfId="18" builtinId="52" customBuiltin="1"/>
    <cellStyle name="60% - Énfasis6 2" xfId="111" xr:uid="{00000000-0005-0000-0000-00002A000000}"/>
    <cellStyle name="Buena 2" xfId="112" xr:uid="{00000000-0005-0000-0000-00002C000000}"/>
    <cellStyle name="Bueno" xfId="19" builtinId="26" customBuiltin="1"/>
    <cellStyle name="Cálculo" xfId="20" builtinId="22" customBuiltin="1"/>
    <cellStyle name="Cálculo 2" xfId="113" xr:uid="{00000000-0005-0000-0000-00002E000000}"/>
    <cellStyle name="Celda de comprobación" xfId="21" builtinId="23" customBuiltin="1"/>
    <cellStyle name="Celda de comprobación 2" xfId="114" xr:uid="{00000000-0005-0000-0000-000030000000}"/>
    <cellStyle name="Celda vinculada" xfId="22" builtinId="24" customBuiltin="1"/>
    <cellStyle name="Celda vinculada 2" xfId="115" xr:uid="{00000000-0005-0000-0000-000032000000}"/>
    <cellStyle name="Encabezado 1" xfId="79" builtinId="16" customBuiltin="1"/>
    <cellStyle name="Encabezado 4" xfId="23" builtinId="19" customBuiltin="1"/>
    <cellStyle name="Encabezado 4 2" xfId="116" xr:uid="{00000000-0005-0000-0000-000034000000}"/>
    <cellStyle name="Énfasis1" xfId="24" builtinId="29" customBuiltin="1"/>
    <cellStyle name="Énfasis1 2" xfId="117" xr:uid="{00000000-0005-0000-0000-000036000000}"/>
    <cellStyle name="Énfasis2" xfId="25" builtinId="33" customBuiltin="1"/>
    <cellStyle name="Énfasis2 2" xfId="118" xr:uid="{00000000-0005-0000-0000-000038000000}"/>
    <cellStyle name="Énfasis3" xfId="26" builtinId="37" customBuiltin="1"/>
    <cellStyle name="Énfasis3 2" xfId="119" xr:uid="{00000000-0005-0000-0000-00003A000000}"/>
    <cellStyle name="Énfasis4" xfId="27" builtinId="41" customBuiltin="1"/>
    <cellStyle name="Énfasis4 2" xfId="120" xr:uid="{00000000-0005-0000-0000-00003C000000}"/>
    <cellStyle name="Énfasis5" xfId="28" builtinId="45" customBuiltin="1"/>
    <cellStyle name="Énfasis5 2" xfId="121" xr:uid="{00000000-0005-0000-0000-00003E000000}"/>
    <cellStyle name="Énfasis6" xfId="29" builtinId="49" customBuiltin="1"/>
    <cellStyle name="Énfasis6 2" xfId="122" xr:uid="{00000000-0005-0000-0000-000040000000}"/>
    <cellStyle name="Entrada" xfId="30" builtinId="20" customBuiltin="1"/>
    <cellStyle name="Entrada 2" xfId="123" xr:uid="{00000000-0005-0000-0000-000042000000}"/>
    <cellStyle name="Euro" xfId="31" xr:uid="{00000000-0005-0000-0000-000043000000}"/>
    <cellStyle name="Excel Built-in Normal" xfId="124" xr:uid="{00000000-0005-0000-0000-000044000000}"/>
    <cellStyle name="Incorrecto" xfId="32" builtinId="27" customBuiltin="1"/>
    <cellStyle name="Incorrecto 2" xfId="125" xr:uid="{00000000-0005-0000-0000-000046000000}"/>
    <cellStyle name="Millares" xfId="181" builtinId="3"/>
    <cellStyle name="Millares 10" xfId="154" xr:uid="{00000000-0005-0000-0000-000048000000}"/>
    <cellStyle name="Millares 10 2" xfId="158" xr:uid="{00000000-0005-0000-0000-000049000000}"/>
    <cellStyle name="Millares 11" xfId="156" xr:uid="{00000000-0005-0000-0000-00004A000000}"/>
    <cellStyle name="Millares 12" xfId="169" xr:uid="{00000000-0005-0000-0000-00004B000000}"/>
    <cellStyle name="Millares 2" xfId="33" xr:uid="{00000000-0005-0000-0000-00004C000000}"/>
    <cellStyle name="Millares 2 2" xfId="34" xr:uid="{00000000-0005-0000-0000-00004D000000}"/>
    <cellStyle name="Millares 2 3" xfId="35" xr:uid="{00000000-0005-0000-0000-00004E000000}"/>
    <cellStyle name="Millares 2 3 2" xfId="174" xr:uid="{00000000-0005-0000-0000-00004F000000}"/>
    <cellStyle name="Millares 2 4" xfId="185" xr:uid="{00000000-0005-0000-0000-000050000000}"/>
    <cellStyle name="Millares 3" xfId="36" xr:uid="{00000000-0005-0000-0000-000051000000}"/>
    <cellStyle name="Millares 3 2" xfId="126" xr:uid="{00000000-0005-0000-0000-000052000000}"/>
    <cellStyle name="Millares 4" xfId="37" xr:uid="{00000000-0005-0000-0000-000053000000}"/>
    <cellStyle name="Millares 5" xfId="38" xr:uid="{00000000-0005-0000-0000-000054000000}"/>
    <cellStyle name="Millares 6" xfId="39" xr:uid="{00000000-0005-0000-0000-000055000000}"/>
    <cellStyle name="Millares 6 2" xfId="173" xr:uid="{00000000-0005-0000-0000-000056000000}"/>
    <cellStyle name="Millares 7" xfId="86" xr:uid="{00000000-0005-0000-0000-000057000000}"/>
    <cellStyle name="Millares 7 2" xfId="143" xr:uid="{00000000-0005-0000-0000-000058000000}"/>
    <cellStyle name="Millares 7 2 2" xfId="167" xr:uid="{00000000-0005-0000-0000-000059000000}"/>
    <cellStyle name="Millares 7 2 2 2" xfId="193" xr:uid="{00000000-0005-0000-0000-00005A000000}"/>
    <cellStyle name="Millares 7 3" xfId="149" xr:uid="{00000000-0005-0000-0000-00005B000000}"/>
    <cellStyle name="Millares 7 3 2" xfId="160" xr:uid="{00000000-0005-0000-0000-00005C000000}"/>
    <cellStyle name="Millares 8" xfId="146" xr:uid="{00000000-0005-0000-0000-00005D000000}"/>
    <cellStyle name="Millares 8 2" xfId="197" xr:uid="{00000000-0005-0000-0000-00005E000000}"/>
    <cellStyle name="Millares 8 3" xfId="198" xr:uid="{00000000-0005-0000-0000-00005F000000}"/>
    <cellStyle name="Millares 9" xfId="151" xr:uid="{00000000-0005-0000-0000-000060000000}"/>
    <cellStyle name="Millares 9 2" xfId="162" xr:uid="{00000000-0005-0000-0000-000061000000}"/>
    <cellStyle name="Millares 9 3" xfId="171" xr:uid="{00000000-0005-0000-0000-000062000000}"/>
    <cellStyle name="Millares 9 4" xfId="177" xr:uid="{00000000-0005-0000-0000-000063000000}"/>
    <cellStyle name="Millares 9 4 2" xfId="194" xr:uid="{00000000-0005-0000-0000-000064000000}"/>
    <cellStyle name="Millares_Formatos del Instructivo E-S  2008" xfId="40" xr:uid="{00000000-0005-0000-0000-000065000000}"/>
    <cellStyle name="Millares_III.2.4 RESUMEN ADMINISTRATIVO" xfId="172" xr:uid="{00000000-0005-0000-0000-000066000000}"/>
    <cellStyle name="Moneda 2" xfId="41" xr:uid="{00000000-0005-0000-0000-000067000000}"/>
    <cellStyle name="Moneda 3" xfId="42" xr:uid="{00000000-0005-0000-0000-000068000000}"/>
    <cellStyle name="Moneda 4" xfId="199" xr:uid="{00000000-0005-0000-0000-000069000000}"/>
    <cellStyle name="Neutral" xfId="43" builtinId="28" customBuiltin="1"/>
    <cellStyle name="Neutral 2" xfId="127" xr:uid="{00000000-0005-0000-0000-00006B000000}"/>
    <cellStyle name="Normal" xfId="0" builtinId="0"/>
    <cellStyle name="Normal 10" xfId="44" xr:uid="{00000000-0005-0000-0000-00006D000000}"/>
    <cellStyle name="Normal 10 10" xfId="182" xr:uid="{00000000-0005-0000-0000-00006E000000}"/>
    <cellStyle name="Normal 10 2" xfId="128" xr:uid="{00000000-0005-0000-0000-00006F000000}"/>
    <cellStyle name="Normal 10 2 2" xfId="163" xr:uid="{00000000-0005-0000-0000-000070000000}"/>
    <cellStyle name="Normal 11" xfId="45" xr:uid="{00000000-0005-0000-0000-000071000000}"/>
    <cellStyle name="Normal 11 2" xfId="184" xr:uid="{00000000-0005-0000-0000-000072000000}"/>
    <cellStyle name="Normal 12" xfId="46" xr:uid="{00000000-0005-0000-0000-000073000000}"/>
    <cellStyle name="Normal 12 2" xfId="47" xr:uid="{00000000-0005-0000-0000-000074000000}"/>
    <cellStyle name="Normal 13" xfId="48" xr:uid="{00000000-0005-0000-0000-000075000000}"/>
    <cellStyle name="Normal 13 2" xfId="129" xr:uid="{00000000-0005-0000-0000-000076000000}"/>
    <cellStyle name="Normal 14" xfId="49" xr:uid="{00000000-0005-0000-0000-000077000000}"/>
    <cellStyle name="Normal 15" xfId="50" xr:uid="{00000000-0005-0000-0000-000078000000}"/>
    <cellStyle name="Normal 16" xfId="83" xr:uid="{00000000-0005-0000-0000-000079000000}"/>
    <cellStyle name="Normal 17" xfId="85" xr:uid="{00000000-0005-0000-0000-00007A000000}"/>
    <cellStyle name="Normal 17 2" xfId="142" xr:uid="{00000000-0005-0000-0000-00007B000000}"/>
    <cellStyle name="Normal 17 2 2" xfId="166" xr:uid="{00000000-0005-0000-0000-00007C000000}"/>
    <cellStyle name="Normal 17 2 2 2" xfId="192" xr:uid="{00000000-0005-0000-0000-00007D000000}"/>
    <cellStyle name="Normal 17 3" xfId="147" xr:uid="{00000000-0005-0000-0000-00007E000000}"/>
    <cellStyle name="Normal 17 3 2" xfId="159" xr:uid="{00000000-0005-0000-0000-00007F000000}"/>
    <cellStyle name="Normal 17 4" xfId="152" xr:uid="{00000000-0005-0000-0000-000080000000}"/>
    <cellStyle name="Normal 17 4 2" xfId="183" xr:uid="{00000000-0005-0000-0000-000081000000}"/>
    <cellStyle name="Normal 18" xfId="130" xr:uid="{00000000-0005-0000-0000-000082000000}"/>
    <cellStyle name="Normal 19" xfId="145" xr:uid="{00000000-0005-0000-0000-000083000000}"/>
    <cellStyle name="Normal 19 2" xfId="200" xr:uid="{00000000-0005-0000-0000-000084000000}"/>
    <cellStyle name="Normal 19 3" xfId="201" xr:uid="{00000000-0005-0000-0000-000085000000}"/>
    <cellStyle name="Normal 2" xfId="51" xr:uid="{00000000-0005-0000-0000-000086000000}"/>
    <cellStyle name="Normal 2 10" xfId="186" xr:uid="{00000000-0005-0000-0000-000087000000}"/>
    <cellStyle name="Normal 2 2" xfId="52" xr:uid="{00000000-0005-0000-0000-000088000000}"/>
    <cellStyle name="Normal 2 2 2" xfId="84" xr:uid="{00000000-0005-0000-0000-000089000000}"/>
    <cellStyle name="Normal 2 2 2 2" xfId="148" xr:uid="{00000000-0005-0000-0000-00008A000000}"/>
    <cellStyle name="Normal 2 3" xfId="53" xr:uid="{00000000-0005-0000-0000-00008B000000}"/>
    <cellStyle name="Normal 2 4" xfId="54" xr:uid="{00000000-0005-0000-0000-00008C000000}"/>
    <cellStyle name="Normal 2 5" xfId="55" xr:uid="{00000000-0005-0000-0000-00008D000000}"/>
    <cellStyle name="Normal 2 6" xfId="56" xr:uid="{00000000-0005-0000-0000-00008E000000}"/>
    <cellStyle name="Normal 2 7" xfId="57" xr:uid="{00000000-0005-0000-0000-00008F000000}"/>
    <cellStyle name="Normal 2 8" xfId="58" xr:uid="{00000000-0005-0000-0000-000090000000}"/>
    <cellStyle name="Normal 2 9" xfId="187" xr:uid="{00000000-0005-0000-0000-000091000000}"/>
    <cellStyle name="Normal 2_BASE 2010 B" xfId="131" xr:uid="{00000000-0005-0000-0000-000092000000}"/>
    <cellStyle name="Normal 20" xfId="150" xr:uid="{00000000-0005-0000-0000-000093000000}"/>
    <cellStyle name="Normal 20 2" xfId="161" xr:uid="{00000000-0005-0000-0000-000094000000}"/>
    <cellStyle name="Normal 20 3" xfId="170" xr:uid="{00000000-0005-0000-0000-000095000000}"/>
    <cellStyle name="Normal 20 4" xfId="178" xr:uid="{00000000-0005-0000-0000-000096000000}"/>
    <cellStyle name="Normal 20 4 2" xfId="195" xr:uid="{00000000-0005-0000-0000-000097000000}"/>
    <cellStyle name="Normal 20 5" xfId="191" xr:uid="{00000000-0005-0000-0000-000098000000}"/>
    <cellStyle name="Normal 20 6" xfId="207" xr:uid="{00000000-0005-0000-0000-000099000000}"/>
    <cellStyle name="Normal 21" xfId="153" xr:uid="{00000000-0005-0000-0000-00009A000000}"/>
    <cellStyle name="Normal 21 2" xfId="157" xr:uid="{00000000-0005-0000-0000-00009B000000}"/>
    <cellStyle name="Normal 22" xfId="155" xr:uid="{00000000-0005-0000-0000-00009C000000}"/>
    <cellStyle name="Normal 22 2" xfId="204" xr:uid="{00000000-0005-0000-0000-00009D000000}"/>
    <cellStyle name="Normal 23" xfId="168" xr:uid="{00000000-0005-0000-0000-00009E000000}"/>
    <cellStyle name="Normal 24" xfId="190" xr:uid="{00000000-0005-0000-0000-00009F000000}"/>
    <cellStyle name="Normal 25" xfId="206" xr:uid="{00000000-0005-0000-0000-0000A0000000}"/>
    <cellStyle name="Normal 3" xfId="59" xr:uid="{00000000-0005-0000-0000-0000A1000000}"/>
    <cellStyle name="Normal 3 2" xfId="60" xr:uid="{00000000-0005-0000-0000-0000A2000000}"/>
    <cellStyle name="Normal 3 3" xfId="61" xr:uid="{00000000-0005-0000-0000-0000A3000000}"/>
    <cellStyle name="Normal 3 4" xfId="62" xr:uid="{00000000-0005-0000-0000-0000A4000000}"/>
    <cellStyle name="Normal 3 5" xfId="144" xr:uid="{00000000-0005-0000-0000-0000A5000000}"/>
    <cellStyle name="Normal 3 5 2" xfId="179" xr:uid="{00000000-0005-0000-0000-0000A6000000}"/>
    <cellStyle name="Normal 4" xfId="63" xr:uid="{00000000-0005-0000-0000-0000A7000000}"/>
    <cellStyle name="Normal 4 2" xfId="64" xr:uid="{00000000-0005-0000-0000-0000A8000000}"/>
    <cellStyle name="Normal 5" xfId="65" xr:uid="{00000000-0005-0000-0000-0000A9000000}"/>
    <cellStyle name="Normal 5 2" xfId="66" xr:uid="{00000000-0005-0000-0000-0000AA000000}"/>
    <cellStyle name="Normal 5 3" xfId="67" xr:uid="{00000000-0005-0000-0000-0000AB000000}"/>
    <cellStyle name="Normal 6" xfId="68" xr:uid="{00000000-0005-0000-0000-0000AC000000}"/>
    <cellStyle name="Normal 6 2" xfId="175" xr:uid="{00000000-0005-0000-0000-0000AD000000}"/>
    <cellStyle name="Normal 6 2 2" xfId="196" xr:uid="{00000000-0005-0000-0000-0000AE000000}"/>
    <cellStyle name="Normal 7" xfId="69" xr:uid="{00000000-0005-0000-0000-0000AF000000}"/>
    <cellStyle name="Normal 8" xfId="70" xr:uid="{00000000-0005-0000-0000-0000B0000000}"/>
    <cellStyle name="Normal 9" xfId="71" xr:uid="{00000000-0005-0000-0000-0000B1000000}"/>
    <cellStyle name="Normal_FORMATO IAIE IAT 2" xfId="164" xr:uid="{00000000-0005-0000-0000-0000B2000000}"/>
    <cellStyle name="Normal_Formatos E-M  2008 Benito Juárez" xfId="165" xr:uid="{00000000-0005-0000-0000-0000B3000000}"/>
    <cellStyle name="Normal_Invi_07_LEER" xfId="176" xr:uid="{00000000-0005-0000-0000-0000B4000000}"/>
    <cellStyle name="Notas" xfId="72" builtinId="10" customBuiltin="1"/>
    <cellStyle name="Notas 2" xfId="132" xr:uid="{00000000-0005-0000-0000-0000B6000000}"/>
    <cellStyle name="Notas 3" xfId="133" xr:uid="{00000000-0005-0000-0000-0000B7000000}"/>
    <cellStyle name="Porcentaje" xfId="180" builtinId="5"/>
    <cellStyle name="Porcentual 2" xfId="73" xr:uid="{00000000-0005-0000-0000-0000B9000000}"/>
    <cellStyle name="Porcentual 2 2" xfId="74" xr:uid="{00000000-0005-0000-0000-0000BA000000}"/>
    <cellStyle name="Porcentual 3" xfId="188" xr:uid="{00000000-0005-0000-0000-0000BB000000}"/>
    <cellStyle name="Porcentual 3 2" xfId="202" xr:uid="{00000000-0005-0000-0000-0000BC000000}"/>
    <cellStyle name="Porcentual 4" xfId="189" xr:uid="{00000000-0005-0000-0000-0000BD000000}"/>
    <cellStyle name="Porcentual 5" xfId="203" xr:uid="{00000000-0005-0000-0000-0000BE000000}"/>
    <cellStyle name="Porcentual 6" xfId="205" xr:uid="{00000000-0005-0000-0000-0000BF000000}"/>
    <cellStyle name="Salida" xfId="75" builtinId="21" customBuiltin="1"/>
    <cellStyle name="Salida 2" xfId="134" xr:uid="{00000000-0005-0000-0000-0000C1000000}"/>
    <cellStyle name="Texto de advertencia" xfId="76" builtinId="11" customBuiltin="1"/>
    <cellStyle name="Texto de advertencia 2" xfId="135" xr:uid="{00000000-0005-0000-0000-0000C3000000}"/>
    <cellStyle name="Texto explicativo" xfId="77" builtinId="53" customBuiltin="1"/>
    <cellStyle name="Texto explicativo 2" xfId="136" xr:uid="{00000000-0005-0000-0000-0000C5000000}"/>
    <cellStyle name="Título" xfId="78" builtinId="15" customBuiltin="1"/>
    <cellStyle name="Título 1 2" xfId="137" xr:uid="{00000000-0005-0000-0000-0000C8000000}"/>
    <cellStyle name="Título 2" xfId="80" builtinId="17" customBuiltin="1"/>
    <cellStyle name="Título 2 2" xfId="138" xr:uid="{00000000-0005-0000-0000-0000CA000000}"/>
    <cellStyle name="Título 3" xfId="81" builtinId="18" customBuiltin="1"/>
    <cellStyle name="Título 3 2" xfId="139" xr:uid="{00000000-0005-0000-0000-0000CC000000}"/>
    <cellStyle name="Título 4" xfId="140" xr:uid="{00000000-0005-0000-0000-0000CD000000}"/>
    <cellStyle name="Total" xfId="82" builtinId="25" customBuiltin="1"/>
    <cellStyle name="Total 2" xfId="141" xr:uid="{00000000-0005-0000-0000-0000CF000000}"/>
  </cellStyles>
  <dxfs count="17">
    <dxf>
      <font>
        <color theme="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6633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66"/>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E10BE"/>
      <color rgb="FF00AE42"/>
      <color rgb="FFD2D3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30.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6.png"/><Relationship Id="rId1" Type="http://schemas.openxmlformats.org/officeDocument/2006/relationships/image" Target="../media/image11.png"/><Relationship Id="rId5" Type="http://schemas.openxmlformats.org/officeDocument/2006/relationships/image" Target="../media/image14.png"/><Relationship Id="rId4" Type="http://schemas.openxmlformats.org/officeDocument/2006/relationships/image" Target="../media/image13.png"/></Relationships>
</file>

<file path=xl/drawings/_rels/vmlDrawing38.v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6.png"/><Relationship Id="rId1" Type="http://schemas.openxmlformats.org/officeDocument/2006/relationships/image" Target="../media/image11.png"/><Relationship Id="rId5" Type="http://schemas.openxmlformats.org/officeDocument/2006/relationships/image" Target="../media/image14.png"/><Relationship Id="rId4" Type="http://schemas.openxmlformats.org/officeDocument/2006/relationships/image" Target="../media/image13.png"/></Relationships>
</file>

<file path=xl/drawings/_rels/vmlDrawing39.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5.png"/><Relationship Id="rId4"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5.png"/><Relationship Id="rId1" Type="http://schemas.openxmlformats.org/officeDocument/2006/relationships/image" Target="../media/image11.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45.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46.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47.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4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49.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5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5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5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5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5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16.jpeg"/><Relationship Id="rId5" Type="http://schemas.openxmlformats.org/officeDocument/2006/relationships/image" Target="../media/image3.png"/><Relationship Id="rId4"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png"/></Relationships>
</file>

<file path=xl/drawings/_rels/vmlDrawing57.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10.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6</xdr:col>
      <xdr:colOff>1990725</xdr:colOff>
      <xdr:row>15</xdr:row>
      <xdr:rowOff>104775</xdr:rowOff>
    </xdr:from>
    <xdr:ext cx="4013727" cy="1125501"/>
    <xdr:sp macro="" textlink="">
      <xdr:nvSpPr>
        <xdr:cNvPr id="2" name="1 Rectángulo">
          <a:extLst>
            <a:ext uri="{FF2B5EF4-FFF2-40B4-BE49-F238E27FC236}">
              <a16:creationId xmlns:a16="http://schemas.microsoft.com/office/drawing/2014/main" id="{00000000-0008-0000-0400-000002000000}"/>
            </a:ext>
          </a:extLst>
        </xdr:cNvPr>
        <xdr:cNvSpPr/>
      </xdr:nvSpPr>
      <xdr:spPr>
        <a:xfrm>
          <a:off x="3495675" y="3143250"/>
          <a:ext cx="4013727" cy="1125501"/>
        </a:xfrm>
        <a:prstGeom prst="rect">
          <a:avLst/>
        </a:prstGeom>
        <a:noFill/>
      </xdr:spPr>
      <xdr:txBody>
        <a:bodyPr wrap="none" lIns="91440" tIns="45720" rIns="91440" bIns="45720">
          <a:sp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1463706</xdr:colOff>
      <xdr:row>14</xdr:row>
      <xdr:rowOff>48164</xdr:rowOff>
    </xdr:from>
    <xdr:ext cx="4013727" cy="1125501"/>
    <xdr:sp macro="" textlink="">
      <xdr:nvSpPr>
        <xdr:cNvPr id="2" name="1 Rectángulo">
          <a:extLst>
            <a:ext uri="{FF2B5EF4-FFF2-40B4-BE49-F238E27FC236}">
              <a16:creationId xmlns:a16="http://schemas.microsoft.com/office/drawing/2014/main" id="{00000000-0008-0000-2600-000002000000}"/>
            </a:ext>
          </a:extLst>
        </xdr:cNvPr>
        <xdr:cNvSpPr/>
      </xdr:nvSpPr>
      <xdr:spPr>
        <a:xfrm>
          <a:off x="3778281" y="3162839"/>
          <a:ext cx="4013727" cy="1125501"/>
        </a:xfrm>
        <a:prstGeom prst="rect">
          <a:avLst/>
        </a:prstGeom>
        <a:noFill/>
      </xdr:spPr>
      <xdr:txBody>
        <a:bodyPr wrap="none" lIns="91440" tIns="45720" rIns="91440" bIns="45720">
          <a:sp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2362200</xdr:colOff>
      <xdr:row>13</xdr:row>
      <xdr:rowOff>247650</xdr:rowOff>
    </xdr:from>
    <xdr:ext cx="4013727" cy="1125501"/>
    <xdr:sp macro="" textlink="">
      <xdr:nvSpPr>
        <xdr:cNvPr id="2" name="1 Rectángulo">
          <a:extLst>
            <a:ext uri="{FF2B5EF4-FFF2-40B4-BE49-F238E27FC236}">
              <a16:creationId xmlns:a16="http://schemas.microsoft.com/office/drawing/2014/main" id="{00000000-0008-0000-2900-000002000000}"/>
            </a:ext>
          </a:extLst>
        </xdr:cNvPr>
        <xdr:cNvSpPr/>
      </xdr:nvSpPr>
      <xdr:spPr>
        <a:xfrm>
          <a:off x="4619625" y="3609975"/>
          <a:ext cx="4013727" cy="1125501"/>
        </a:xfrm>
        <a:prstGeom prst="rect">
          <a:avLst/>
        </a:prstGeom>
        <a:noFill/>
      </xdr:spPr>
      <xdr:txBody>
        <a:bodyPr wrap="none" lIns="91440" tIns="45720" rIns="91440" bIns="45720">
          <a:sp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2733675</xdr:colOff>
      <xdr:row>14</xdr:row>
      <xdr:rowOff>219075</xdr:rowOff>
    </xdr:from>
    <xdr:ext cx="4013727" cy="1125501"/>
    <xdr:sp macro="" textlink="">
      <xdr:nvSpPr>
        <xdr:cNvPr id="2" name="1 Rectángulo">
          <a:extLst>
            <a:ext uri="{FF2B5EF4-FFF2-40B4-BE49-F238E27FC236}">
              <a16:creationId xmlns:a16="http://schemas.microsoft.com/office/drawing/2014/main" id="{00000000-0008-0000-2A00-000002000000}"/>
            </a:ext>
          </a:extLst>
        </xdr:cNvPr>
        <xdr:cNvSpPr/>
      </xdr:nvSpPr>
      <xdr:spPr>
        <a:xfrm>
          <a:off x="5057775" y="3648075"/>
          <a:ext cx="4013727" cy="1125501"/>
        </a:xfrm>
        <a:prstGeom prst="rect">
          <a:avLst/>
        </a:prstGeom>
        <a:noFill/>
      </xdr:spPr>
      <xdr:txBody>
        <a:bodyPr wrap="none" lIns="91440" tIns="45720" rIns="91440" bIns="45720">
          <a:sp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495300</xdr:colOff>
      <xdr:row>12</xdr:row>
      <xdr:rowOff>179919</xdr:rowOff>
    </xdr:from>
    <xdr:to>
      <xdr:col>1</xdr:col>
      <xdr:colOff>2505075</xdr:colOff>
      <xdr:row>23</xdr:row>
      <xdr:rowOff>179919</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rot="20368401">
          <a:off x="495300" y="2065869"/>
          <a:ext cx="8324850" cy="1933575"/>
        </a:xfrm>
        <a:prstGeom prst="rect">
          <a:avLst/>
        </a:prstGeom>
        <a:noFill/>
        <a:ln w="9525" cmpd="sng">
          <a:noFill/>
        </a:ln>
        <a:scene3d>
          <a:camera prst="orthographicFront">
            <a:rot lat="0" lon="600000" rev="0"/>
          </a:camera>
          <a:lightRig rig="threePt" dir="t"/>
        </a:scene3d>
      </xdr:spPr>
      <xdr:style>
        <a:lnRef idx="0">
          <a:scrgbClr r="0" g="0" b="0"/>
        </a:lnRef>
        <a:fillRef idx="0">
          <a:scrgbClr r="0" g="0" b="0"/>
        </a:fillRef>
        <a:effectRef idx="0">
          <a:scrgbClr r="0" g="0" b="0"/>
        </a:effectRef>
        <a:fontRef idx="minor">
          <a:schemeClr val="dk1"/>
        </a:fontRef>
      </xdr:style>
      <xdr:txBody>
        <a:bodyPr vert="horz" wrap="square" rtlCol="0" anchor="ctr" anchorCtr="0"/>
        <a:lstStyle/>
        <a:p>
          <a:pPr algn="ctr"/>
          <a:r>
            <a:rPr lang="es-MX" sz="8800" b="1">
              <a:latin typeface="Source Sans Pro" pitchFamily="34" charset="0"/>
              <a:ea typeface="Source Sans Pro" pitchFamily="34" charset="0"/>
            </a:rPr>
            <a:t>NO APLICA</a:t>
          </a:r>
        </a:p>
      </xdr:txBody>
    </xdr:sp>
    <xdr:clientData/>
  </xdr:twoCellAnchor>
  <xdr:twoCellAnchor>
    <xdr:from>
      <xdr:col>0</xdr:col>
      <xdr:colOff>232832</xdr:colOff>
      <xdr:row>50</xdr:row>
      <xdr:rowOff>127000</xdr:rowOff>
    </xdr:from>
    <xdr:to>
      <xdr:col>1</xdr:col>
      <xdr:colOff>2242607</xdr:colOff>
      <xdr:row>61</xdr:row>
      <xdr:rowOff>127000</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rot="20368401">
          <a:off x="232832" y="8689975"/>
          <a:ext cx="8324850" cy="1962150"/>
        </a:xfrm>
        <a:prstGeom prst="rect">
          <a:avLst/>
        </a:prstGeom>
        <a:noFill/>
        <a:ln w="9525" cmpd="sng">
          <a:noFill/>
        </a:ln>
        <a:scene3d>
          <a:camera prst="orthographicFront">
            <a:rot lat="0" lon="600000" rev="0"/>
          </a:camera>
          <a:lightRig rig="threePt" dir="t"/>
        </a:scene3d>
      </xdr:spPr>
      <xdr:style>
        <a:lnRef idx="0">
          <a:scrgbClr r="0" g="0" b="0"/>
        </a:lnRef>
        <a:fillRef idx="0">
          <a:scrgbClr r="0" g="0" b="0"/>
        </a:fillRef>
        <a:effectRef idx="0">
          <a:scrgbClr r="0" g="0" b="0"/>
        </a:effectRef>
        <a:fontRef idx="minor">
          <a:schemeClr val="dk1"/>
        </a:fontRef>
      </xdr:style>
      <xdr:txBody>
        <a:bodyPr vert="horz" wrap="square" rtlCol="0" anchor="ctr" anchorCtr="0"/>
        <a:lstStyle/>
        <a:p>
          <a:pPr algn="ctr"/>
          <a:r>
            <a:rPr lang="es-MX" sz="8800" b="1">
              <a:latin typeface="Source Sans Pro" pitchFamily="34" charset="0"/>
              <a:ea typeface="Source Sans Pro" pitchFamily="34" charset="0"/>
            </a:rPr>
            <a:t>NO APLICA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280147</xdr:colOff>
      <xdr:row>12</xdr:row>
      <xdr:rowOff>100854</xdr:rowOff>
    </xdr:from>
    <xdr:to>
      <xdr:col>1</xdr:col>
      <xdr:colOff>4626909</xdr:colOff>
      <xdr:row>22</xdr:row>
      <xdr:rowOff>158004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rot="20368401">
          <a:off x="280147" y="2224929"/>
          <a:ext cx="8328212" cy="1962150"/>
        </a:xfrm>
        <a:prstGeom prst="rect">
          <a:avLst/>
        </a:prstGeom>
        <a:noFill/>
        <a:ln w="9525" cmpd="sng">
          <a:noFill/>
        </a:ln>
        <a:scene3d>
          <a:camera prst="orthographicFront">
            <a:rot lat="0" lon="600000" rev="0"/>
          </a:camera>
          <a:lightRig rig="threePt" dir="t"/>
        </a:scene3d>
      </xdr:spPr>
      <xdr:style>
        <a:lnRef idx="0">
          <a:scrgbClr r="0" g="0" b="0"/>
        </a:lnRef>
        <a:fillRef idx="0">
          <a:scrgbClr r="0" g="0" b="0"/>
        </a:fillRef>
        <a:effectRef idx="0">
          <a:scrgbClr r="0" g="0" b="0"/>
        </a:effectRef>
        <a:fontRef idx="minor">
          <a:schemeClr val="dk1"/>
        </a:fontRef>
      </xdr:style>
      <xdr:txBody>
        <a:bodyPr vert="horz" wrap="square" rtlCol="0" anchor="ctr" anchorCtr="0"/>
        <a:lstStyle/>
        <a:p>
          <a:pPr algn="ctr"/>
          <a:r>
            <a:rPr lang="es-MX" sz="8800" b="1">
              <a:latin typeface="Source Sans Pro" pitchFamily="34" charset="0"/>
              <a:ea typeface="Source Sans Pro" pitchFamily="34" charset="0"/>
            </a:rPr>
            <a:t>NO APLICA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1551840</xdr:colOff>
      <xdr:row>10</xdr:row>
      <xdr:rowOff>129887</xdr:rowOff>
    </xdr:from>
    <xdr:to>
      <xdr:col>6</xdr:col>
      <xdr:colOff>867219</xdr:colOff>
      <xdr:row>16</xdr:row>
      <xdr:rowOff>155864</xdr:rowOff>
    </xdr:to>
    <xdr:sp macro="" textlink="">
      <xdr:nvSpPr>
        <xdr:cNvPr id="2" name="1 CuadroTexto">
          <a:extLst>
            <a:ext uri="{FF2B5EF4-FFF2-40B4-BE49-F238E27FC236}">
              <a16:creationId xmlns:a16="http://schemas.microsoft.com/office/drawing/2014/main" id="{00000000-0008-0000-3A00-000002000000}"/>
            </a:ext>
          </a:extLst>
        </xdr:cNvPr>
        <xdr:cNvSpPr txBox="1"/>
      </xdr:nvSpPr>
      <xdr:spPr>
        <a:xfrm>
          <a:off x="1551840" y="2053937"/>
          <a:ext cx="8773704" cy="1168977"/>
        </a:xfrm>
        <a:prstGeom prst="rect">
          <a:avLst/>
        </a:prstGeom>
        <a:noFill/>
        <a:ln w="9525" cmpd="sng">
          <a:noFill/>
        </a:ln>
        <a:scene3d>
          <a:camera prst="orthographicFront">
            <a:rot lat="0" lon="600000" rev="0"/>
          </a:camera>
          <a:lightRig rig="threePt" dir="t"/>
        </a:scene3d>
      </xdr:spPr>
      <xdr:style>
        <a:lnRef idx="0">
          <a:scrgbClr r="0" g="0" b="0"/>
        </a:lnRef>
        <a:fillRef idx="0">
          <a:scrgbClr r="0" g="0" b="0"/>
        </a:fillRef>
        <a:effectRef idx="0">
          <a:scrgbClr r="0" g="0" b="0"/>
        </a:effectRef>
        <a:fontRef idx="minor">
          <a:schemeClr val="dk1"/>
        </a:fontRef>
      </xdr:style>
      <xdr:txBody>
        <a:bodyPr vert="horz" wrap="square" rtlCol="0" anchor="ctr" anchorCtr="0"/>
        <a:lstStyle/>
        <a:p>
          <a:pPr algn="ctr"/>
          <a:r>
            <a:rPr lang="es-MX" sz="5400" b="1">
              <a:latin typeface="Source Sans Pro" pitchFamily="34" charset="0"/>
              <a:ea typeface="Source Sans Pro" pitchFamily="34" charset="0"/>
            </a:rPr>
            <a:t>NO APLICA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55</xdr:col>
      <xdr:colOff>0</xdr:colOff>
      <xdr:row>4</xdr:row>
      <xdr:rowOff>123059</xdr:rowOff>
    </xdr:to>
    <xdr:pic>
      <xdr:nvPicPr>
        <xdr:cNvPr id="2" name="Imagen 2">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9010650" cy="656459"/>
        </a:xfrm>
        <a:prstGeom prst="rect">
          <a:avLst/>
        </a:prstGeom>
      </xdr:spPr>
    </xdr:pic>
    <xdr:clientData/>
  </xdr:twoCellAnchor>
  <xdr:twoCellAnchor editAs="oneCell">
    <xdr:from>
      <xdr:col>51</xdr:col>
      <xdr:colOff>19050</xdr:colOff>
      <xdr:row>67</xdr:row>
      <xdr:rowOff>0</xdr:rowOff>
    </xdr:from>
    <xdr:to>
      <xdr:col>54</xdr:col>
      <xdr:colOff>31486</xdr:colOff>
      <xdr:row>68</xdr:row>
      <xdr:rowOff>119894</xdr:rowOff>
    </xdr:to>
    <xdr:pic>
      <xdr:nvPicPr>
        <xdr:cNvPr id="3" name="Imagen 3">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stretch>
          <a:fillRect/>
        </a:stretch>
      </xdr:blipFill>
      <xdr:spPr>
        <a:xfrm>
          <a:off x="7400925" y="6962775"/>
          <a:ext cx="1603111" cy="2532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ROSAS\tere\Documents%20and%20Settings\SFINANZAS\Configuraci&#243;n%20local\Archivos%20temporales%20de%20Internet\Content.Outlook\P59IK4FR\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SFINANZAS/Configuraci&#243;n%20local/Archivos%20temporales%20de%20Internet/Content.Outlook/P59IK4FR/GUIA%20IAT%20ENERO-DICIEMBRE/GU&#205;A%20ULTIMA/Copia%20de%20IAT%20ver%2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OSAS\tere\Documents%20and%20Settings\SFINANZAS\Mis%20documentos\EJERCICIO%202009\GU&#205;A%20IAT2009\GU&#205;A%20E-J%202009\GUIA%20IAT%20ENERO-DICIEMBRE\GU&#205;A%20ULTIMA\Copia%20de%20IAT%20ver%2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NDRES\Users\Finanzas\AppData\Local\Microsoft\Windows\Temporary%20Internet%20Files\Content.Outlook\64HL10I4\ESTADO%20ANAL&#205;TICO%20DEL%20EJERCIC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54.133\tere\Users\Finanzas\AppData\Local\Microsoft\Windows\Temporary%20Internet%20Files\Content.Outlook\64HL10I4\ESTADO%20ANAL&#205;TICO%20DEL%20EJERCICI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54.133\tere\Users\uno\AppData\Local\Microsoft\Windows\Temporary%20Internet%20Files\Content.Outlook\1541C9KM\Clasificaci&#243;n%20Econ&#243;mica%20Por%20Tipo%20de%20Gas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54.133\tere\Users\uno\AppData\Local\Microsoft\Windows\Temporary%20Internet%20Files\Content.Outlook\1541C9KM\Clasificaci&#243;n%20por%20Objeto%20del%20Gasto%20Cap&#237;tulo%20y%20Concep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Finanzas/AppData/Local/Microsoft/Windows/Temporary%20Internet%20Files/Content.Outlook/64HL10I4/ESTADO%20ANAL&#205;TICO%20DEL%20EJERCIC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ROSAS\tere\Users\Finanzas\AppData\Local\Microsoft\Windows\Temporary%20Internet%20Files\Content.Outlook\64HL10I4\ESTADO%20ANAL&#205;TICO%20DEL%20EJERCIC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usuario/Downloads/Documents%20and%20Settings/SFINANZAS/Mis%20documentos/EJERCICIO%202009/GU&#205;A%20IAT2009/GU&#205;A%20E-J%202009/GUIA%20IAT%20ENERO-DICIEMBRE/GU&#205;A%20ULTIMA/Copia%20de%20IAT%20ver%2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suario/Downloads/IPP%202019/COM%20PP%20U004%20AMBULATORIA%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ownloads/IAPP&#180;S%20Ene%20-%20Jun%202019%20U004%20Ambulatoria%20(1)%20DR.%20CRUZ.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suario/AppData/Local/Temp/Rar$DIa0.014/Formatos%20LGCG%20-%20LDF%20-%20Anex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DRES\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54.133\tere\Mis%20documentos\2008\Macros\IAT\IAT%20ver%20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ROSAS\tere\Mis%20documentos\2008\Macros\IAT\IAT%20ver%20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OSAS\tere\Documents%20and%20Settings\SFINANZAS\Configuraci&#243;n%20local\Archivos%20temporales%20de%20Internet\Content.Outlook\P59IK4FR\Mis%20documentos\2008\Macros\IAT\IAT%20ver%20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SFINANZAS/Configuraci&#243;n%20local/Archivos%20temporales%20de%20Internet/Content.Outlook/P59IK4FR/Mis%20documentos/2008/Macros/IAT/IAT%20ver%20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s>
    <sheetDataSet>
      <sheetData sheetId="0" refreshError="1">
        <row r="5">
          <cell r="AO5" t="str">
            <v>01</v>
          </cell>
        </row>
        <row r="6">
          <cell r="AO6" t="str">
            <v>02</v>
          </cell>
        </row>
        <row r="7">
          <cell r="AO7" t="str">
            <v>03</v>
          </cell>
        </row>
        <row r="8">
          <cell r="AO8" t="str">
            <v>04</v>
          </cell>
        </row>
        <row r="9">
          <cell r="AO9" t="str">
            <v>05</v>
          </cell>
        </row>
        <row r="10">
          <cell r="AO10" t="str">
            <v>06</v>
          </cell>
        </row>
        <row r="11">
          <cell r="AO11" t="str">
            <v>07</v>
          </cell>
        </row>
        <row r="12">
          <cell r="AO12" t="str">
            <v>08</v>
          </cell>
        </row>
        <row r="13">
          <cell r="AO13" t="str">
            <v>09</v>
          </cell>
        </row>
        <row r="14">
          <cell r="AO14" t="str">
            <v>10</v>
          </cell>
        </row>
        <row r="15">
          <cell r="AO15" t="str">
            <v>11</v>
          </cell>
        </row>
        <row r="16">
          <cell r="AO16" t="str">
            <v>12</v>
          </cell>
        </row>
        <row r="17">
          <cell r="AO17" t="str">
            <v>13</v>
          </cell>
        </row>
        <row r="18">
          <cell r="AO18" t="str">
            <v>15</v>
          </cell>
        </row>
        <row r="19">
          <cell r="AO19" t="str">
            <v>16</v>
          </cell>
        </row>
        <row r="20">
          <cell r="AO20" t="str">
            <v>17</v>
          </cell>
        </row>
        <row r="21">
          <cell r="AO21" t="str">
            <v>18</v>
          </cell>
        </row>
        <row r="22">
          <cell r="AO22" t="str">
            <v>19</v>
          </cell>
        </row>
        <row r="23">
          <cell r="AO23" t="str">
            <v>20</v>
          </cell>
        </row>
        <row r="24">
          <cell r="AO24" t="str">
            <v>21</v>
          </cell>
        </row>
        <row r="25">
          <cell r="AO25" t="str">
            <v>22</v>
          </cell>
        </row>
        <row r="26">
          <cell r="AO26" t="str">
            <v>23</v>
          </cell>
        </row>
        <row r="27">
          <cell r="AO27" t="str">
            <v>24</v>
          </cell>
        </row>
        <row r="28">
          <cell r="AO28" t="str">
            <v>25</v>
          </cell>
        </row>
        <row r="29">
          <cell r="AO29" t="str">
            <v>26</v>
          </cell>
        </row>
        <row r="30">
          <cell r="AO30" t="str">
            <v>27</v>
          </cell>
        </row>
        <row r="31">
          <cell r="AO31" t="str">
            <v>28</v>
          </cell>
        </row>
        <row r="32">
          <cell r="AO32" t="str">
            <v>29</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INICIO"/>
      <sheetName val="dato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Prog PAR"/>
      <sheetName val="Viv"/>
      <sheetName val="Educ Salud y AS"/>
      <sheetName val="cats"/>
    </sheetNames>
    <sheetDataSet>
      <sheetData sheetId="0"/>
      <sheetData sheetId="1" refreshError="1"/>
      <sheetData sheetId="2" refreshError="1"/>
      <sheetData sheetId="3" refreshError="1"/>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o del Gasto"/>
      <sheetName val="Prog PAR"/>
      <sheetName val="Viv"/>
      <sheetName val="Educ Salud y AS"/>
      <sheetName val="cats"/>
    </sheetNames>
    <sheetDataSet>
      <sheetData sheetId="0"/>
      <sheetData sheetId="1" refreshError="1"/>
      <sheetData sheetId="2" refreshError="1"/>
      <sheetData sheetId="3" refreshError="1"/>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efreshError="1">
        <row r="5">
          <cell r="AO5" t="str">
            <v>01</v>
          </cell>
        </row>
        <row r="6">
          <cell r="AO6" t="str">
            <v>02</v>
          </cell>
        </row>
        <row r="7">
          <cell r="AO7" t="str">
            <v>03</v>
          </cell>
        </row>
        <row r="8">
          <cell r="AO8" t="str">
            <v>04</v>
          </cell>
        </row>
        <row r="9">
          <cell r="AO9" t="str">
            <v>05</v>
          </cell>
        </row>
        <row r="10">
          <cell r="AO10" t="str">
            <v>06</v>
          </cell>
        </row>
        <row r="11">
          <cell r="AO11" t="str">
            <v>07</v>
          </cell>
        </row>
        <row r="12">
          <cell r="AO12" t="str">
            <v>08</v>
          </cell>
        </row>
        <row r="13">
          <cell r="AO13" t="str">
            <v>09</v>
          </cell>
        </row>
        <row r="14">
          <cell r="AO14" t="str">
            <v>10</v>
          </cell>
        </row>
        <row r="15">
          <cell r="AO15" t="str">
            <v>11</v>
          </cell>
        </row>
        <row r="16">
          <cell r="AO16" t="str">
            <v>12</v>
          </cell>
        </row>
        <row r="17">
          <cell r="AO17" t="str">
            <v>13</v>
          </cell>
        </row>
        <row r="18">
          <cell r="AO18" t="str">
            <v>15</v>
          </cell>
        </row>
        <row r="19">
          <cell r="AO19" t="str">
            <v>16</v>
          </cell>
        </row>
        <row r="20">
          <cell r="AO20" t="str">
            <v>17</v>
          </cell>
        </row>
        <row r="21">
          <cell r="AO21" t="str">
            <v>18</v>
          </cell>
        </row>
        <row r="22">
          <cell r="AO22" t="str">
            <v>19</v>
          </cell>
        </row>
        <row r="23">
          <cell r="AO23" t="str">
            <v>20</v>
          </cell>
        </row>
        <row r="24">
          <cell r="AO24" t="str">
            <v>21</v>
          </cell>
        </row>
        <row r="25">
          <cell r="AO25" t="str">
            <v>22</v>
          </cell>
        </row>
        <row r="26">
          <cell r="AO26" t="str">
            <v>23</v>
          </cell>
        </row>
        <row r="27">
          <cell r="AO27" t="str">
            <v>24</v>
          </cell>
        </row>
        <row r="28">
          <cell r="AO28" t="str">
            <v>25</v>
          </cell>
        </row>
        <row r="29">
          <cell r="AO29" t="str">
            <v>26</v>
          </cell>
        </row>
        <row r="30">
          <cell r="AO30" t="str">
            <v>27</v>
          </cell>
        </row>
        <row r="31">
          <cell r="AO31" t="str">
            <v>28</v>
          </cell>
        </row>
        <row r="32">
          <cell r="AO32" t="str">
            <v>29</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efreshError="1">
        <row r="11">
          <cell r="AA11" t="str">
            <v>VAYA A LA HOJA INICIO Y SELECIONE LA UNIDAD RESPONSABLE CORRESPONDIENTE A ESTE INFORME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Formato PP1"/>
      <sheetName val="Formato PP2"/>
      <sheetName val="Formato PP3"/>
      <sheetName val="Formato PP4"/>
      <sheetName val="Formato PP5"/>
      <sheetName val="Formato PP6"/>
      <sheetName val="Formato PP7"/>
      <sheetName val="Formato PP8"/>
      <sheetName val="FALTANTE"/>
      <sheetName val="Formato PP8.1"/>
      <sheetName val="Formato X"/>
      <sheetName val="Hoja2"/>
      <sheetName val="Formato PP8.2"/>
      <sheetName val="Formato PP8.3"/>
      <sheetName val="Fiortmato PP8.4"/>
      <sheetName val="Formato PP8.5"/>
      <sheetName val="Formato PP8.6"/>
      <sheetName val="Formato PP8.7"/>
      <sheetName val="Formato PP8.8"/>
      <sheetName val="Formato PP8.9"/>
      <sheetName val="Formato PP9"/>
    </sheetNames>
    <sheetDataSet>
      <sheetData sheetId="0" refreshError="1"/>
      <sheetData sheetId="1" refreshError="1"/>
      <sheetData sheetId="2" refreshError="1"/>
      <sheetData sheetId="3" refreshError="1"/>
      <sheetData sheetId="4" refreshError="1"/>
      <sheetData sheetId="5" refreshError="1"/>
      <sheetData sheetId="6" refreshError="1">
        <row r="28">
          <cell r="I28" t="str">
            <v>((tasa de mortalidad año 2016  / tasa de mortalidad año 2017) -1)*100</v>
          </cell>
          <cell r="J28" t="str">
            <v>Estratégico</v>
          </cell>
          <cell r="K28" t="str">
            <v>Eficacia</v>
          </cell>
          <cell r="L28" t="str">
            <v>Anual</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APP U004"/>
      <sheetName val="IAPP"/>
      <sheetName val="IAPP 8"/>
      <sheetName val="IAPP 8.0"/>
      <sheetName val="IAPP 8.1"/>
      <sheetName val="IAPP 8.2"/>
      <sheetName val="IAPP 8.3"/>
      <sheetName val="IAPP 8.4"/>
      <sheetName val="IAPP 8.5"/>
      <sheetName val="IAPP 8.6"/>
      <sheetName val="IAPP 8.7"/>
      <sheetName val="IAPP 8.8"/>
      <sheetName val="IAPP 8.9"/>
    </sheetNames>
    <sheetDataSet>
      <sheetData sheetId="0" refreshError="1">
        <row r="32">
          <cell r="G32" t="str">
            <v>Atención a problemas de salud sexual y reproductiva otorgadas</v>
          </cell>
          <cell r="H32" t="str">
            <v>Porcentaje de atenciones en salud sexual y reproductiva otorgadas</v>
          </cell>
          <cell r="I32" t="str">
            <v>(Total de atenciones en salud sexual y reproductiva  otorgadas / total de atenciones en salud sexual y reproductiva programadas)*100</v>
          </cell>
        </row>
        <row r="33">
          <cell r="G33" t="str">
            <v xml:space="preserve"> Atenciones a domicilio otorgadas</v>
          </cell>
          <cell r="H33" t="str">
            <v>Porcentaje de Atenciones otorgadas a domicilio</v>
          </cell>
          <cell r="I33" t="str">
            <v>(Total de atenciones a domicilio otorgadas/Total de atenciones a domicilio programadas)*100</v>
          </cell>
        </row>
        <row r="37">
          <cell r="G37" t="str">
            <v xml:space="preserve">Avance de la meta de  Estudios Auxiliares de diagnóstico   </v>
          </cell>
          <cell r="H37" t="str">
            <v>Porcentaje  de Estudios Auxiliares de diagnóstico realizados</v>
          </cell>
          <cell r="I37" t="str">
            <v>(Total de estudios auxiliares de diagnóstico realizados / Total de estudios auxiliares de diagnóstico programados)*100</v>
          </cell>
        </row>
        <row r="39">
          <cell r="G39" t="str">
            <v>Atención a eventos obstétricos</v>
          </cell>
          <cell r="H39" t="str">
            <v>Porcentaje de atenciones obstétricas atendidas</v>
          </cell>
          <cell r="I39" t="str">
            <v>(Eventos obstétricos atendidos  /Eventos obstétricos programados)*100</v>
          </cell>
        </row>
        <row r="42">
          <cell r="G42" t="str">
            <v>Población vulnerable identificada</v>
          </cell>
          <cell r="H42" t="str">
            <v>Porcentaje de avance en población vulnerable identificada</v>
          </cell>
          <cell r="I42" t="str">
            <v>(Número de personas en estado de vulnerabilidad identificadas / Número de personas en estado de vulnerabilidad programadas a identificar)*100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_01"/>
      <sheetName val="EF_02"/>
      <sheetName val="EF_02D"/>
      <sheetName val="EF_03"/>
      <sheetName val="EF_04"/>
      <sheetName val="EF_05"/>
      <sheetName val="EF_06"/>
      <sheetName val="EF_06D"/>
      <sheetName val="EF_08"/>
      <sheetName val="EF_09"/>
      <sheetName val="EF_10"/>
      <sheetName val="EF_11"/>
      <sheetName val="EF_12"/>
      <sheetName val="EP_01"/>
      <sheetName val="EP_02"/>
      <sheetName val="EP_03"/>
      <sheetName val="EP_04"/>
      <sheetName val="EP_05"/>
      <sheetName val="EP_06"/>
      <sheetName val="EP_07"/>
      <sheetName val="EP_08 "/>
      <sheetName val="EP_09"/>
      <sheetName val="Formato 1"/>
      <sheetName val="Formato 2"/>
      <sheetName val="Formato 3"/>
      <sheetName val="Formato 4"/>
      <sheetName val="Formato 5"/>
      <sheetName val="Formato6a"/>
      <sheetName val="Formato6b"/>
      <sheetName val="Formato6c"/>
      <sheetName val="Formato 6d"/>
      <sheetName val="CTA_BAN_PROD"/>
      <sheetName val="ESQ_BUR"/>
      <sheetName val="FIRMAS"/>
    </sheetNames>
    <sheetDataSet>
      <sheetData sheetId="0">
        <row r="6">
          <cell r="A6" t="str">
            <v>ESTADOS FINANCIEROS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AY5" t="str">
            <v>ASAMBLEA LEGISLATIVA DEL DF</v>
          </cell>
          <cell r="AZ5" t="str">
            <v>UNIDAD RESPONSABLE: 17 L0 00 ASAMBLEA LEGISLATIVA DEL DF</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AY6" t="str">
            <v>AUTORIDAD DEL CENTRO HISTÓRICO</v>
          </cell>
          <cell r="AZ6" t="str">
            <v>UNIDAD RESPONSABLE: 01 CD 01 AUTORIDAD DEL CENTRO HISTÓRICO</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AY7" t="str">
            <v>CAJA DE PREVISIÓN DE LA POLICÍA AUXILIAR DEL DF</v>
          </cell>
          <cell r="AZ7" t="str">
            <v>UNIDAD RESPONSABLE: 11 PD PA CAJA DE PREVISIÓN DE LA POLICÍA AUXILIAR DEL DF</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AY8" t="str">
            <v>CAJA DE PREVISIÓN DE LA POLICÍA PREVENTIVA</v>
          </cell>
          <cell r="AZ8" t="str">
            <v>UNIDAD RESPONSABLE: 12 PD PP CAJA DE PREVISIÓN DE LA POLICÍA PREVENTIVA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AY9" t="str">
            <v>CAJA DE PREVISIÓN PARA TRABAJADORES A LISTA DE RAYA DEL GDF</v>
          </cell>
          <cell r="AZ9" t="str">
            <v>UNIDAD RESPONSABLE: 12 PD LR CAJA DE PREVISIÓN PARA TRABAJADORES A LISTA DE RAYA DEL GDF</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AY10" t="str">
            <v>COMISIÓN DE DERECHOS HUMANOS DEL DF</v>
          </cell>
          <cell r="AZ10" t="str">
            <v>UNIDAD RESPONSABLE: 23 A0 00 COMISIÓN DE DERECHOS HUMANOS DEL DF</v>
          </cell>
          <cell r="DE10" t="str">
            <v>COMISIÓN DE DERECHOS HUMANOS DEL DF</v>
          </cell>
          <cell r="DF10" t="str">
            <v>NO</v>
          </cell>
          <cell r="DH10" t="str">
            <v>COMISIÓN DE DERECHOS HUMANOS DEL DF</v>
          </cell>
          <cell r="DI10" t="str">
            <v>NO</v>
          </cell>
        </row>
        <row r="11">
          <cell r="Y11" t="str">
            <v>CONSEJO DE EVALUACIÓN DEL DESARROLLO SOCIAL DEL DF</v>
          </cell>
          <cell r="AA11" t="str">
            <v>VAYA A LA HOJA INICIO Y SELECIONE LA UNIDAD RESPONSABLE CORRESPONDIENTE A ESTE INFORME</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AY11" t="str">
            <v>CONSEJERÍA JURÍDICA Y SERVICIOS LEGALES</v>
          </cell>
          <cell r="AZ11" t="str">
            <v>UNIDAD RESPONSABLE: 25 C0 01 CONSEJERÍA JURÍDICA Y SERVICIOS LEGALES</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AY12" t="str">
            <v>CONSEJO DE EVALUACIÓN DEL DESARROLLO SOCIAL DEL DF</v>
          </cell>
          <cell r="AZ12" t="str">
            <v>UNIDAD RESPONSABLE: 08 PD CE CONSEJO DE EVALUACIÓN DEL DESARROLLO SOCIAL DEL DF</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AY13" t="str">
            <v>CONSEJO DE LA JUDICATURA DEL DF</v>
          </cell>
          <cell r="AZ13" t="str">
            <v>UNIDAD RESPONSABLE: 20 J0 00 CONSEJO DE LA JUDICATURA DEL DF</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AY14" t="str">
            <v>CONTADURÍA MAYOR DE HACIENDA DE LA ALDF</v>
          </cell>
          <cell r="AZ14" t="str">
            <v>UNIDAD RESPONSABLE: 18 L0 00 CONTADURÍA MAYOR DE HACIENDA DE LA ALDF</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AY15" t="str">
            <v>CONTRALORÍA GENERAL</v>
          </cell>
          <cell r="AZ15" t="str">
            <v>UNIDAD RESPONSABLE: 13 C0 01 CONTRALORÍA GENERAL</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AY16" t="str">
            <v>CORPORACIÓN MEXICANA DE IMPRESIÓN S.A. DE C.V.</v>
          </cell>
          <cell r="AZ16" t="str">
            <v>UNIDAD RESPONSABLE: 12 PE CM CORPORACIÓN MEXICANA DE IMPRESIÓN S.A. DE C.V.</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AY17" t="str">
            <v>DELEGACIÓN ÁLVARO OBREGÓN</v>
          </cell>
          <cell r="AZ17" t="str">
            <v>UNIDAD RESPONSABLE: 02 CD 01 DELEGACIÓN ÁLVARO OBREGÓN</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AY18" t="str">
            <v>DELEGACIÓN AZCAPOTZALCO</v>
          </cell>
          <cell r="AZ18" t="str">
            <v>UNIDAD RESPONSABLE: 02 CD 02 DELEGACIÓN AZCAPOTZALCO</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AY19" t="str">
            <v>DELEGACIÓN BENITO JUÁREZ</v>
          </cell>
          <cell r="AZ19" t="str">
            <v>UNIDAD RESPONSABLE: 02 CD 03 DELEGACIÓN BENITO JUÁREZ</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AY20" t="str">
            <v>DELEGACIÓN COYOACÁN</v>
          </cell>
          <cell r="AZ20" t="str">
            <v>UNIDAD RESPONSABLE: 02 CD 04 DELEGACIÓN COYOACÁN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AY21" t="str">
            <v>DELEGACIÓN CUAJIMALPA DE MORELOS</v>
          </cell>
          <cell r="AZ21" t="str">
            <v>UNIDAD RESPONSABLE: 02 CD 05 DELEGACIÓN CUAJIMALPA DE MORELOS</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AY22" t="str">
            <v>DELEGACIÓN CUAUHTÉMOC</v>
          </cell>
          <cell r="AZ22" t="str">
            <v>UNIDAD RESPONSABLE: 02 CD 06 DELEGACIÓN CUAUHTÉMOC</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AY23" t="str">
            <v>DELEGACIÓN GUSTAVO A. MADERO</v>
          </cell>
          <cell r="AZ23" t="str">
            <v>UNIDAD RESPONSABLE: 02 CD 07 DELEGACIÓN GUSTAVO A. MADERO</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AY24" t="str">
            <v>DELEGACIÓN IZTACALCO</v>
          </cell>
          <cell r="AZ24" t="str">
            <v>UNIDAD RESPONSABLE: 02 CD 08 DELEGACIÓN IZTACALCO</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AY25" t="str">
            <v>DELEGACIÓN IZTAPALAPA</v>
          </cell>
          <cell r="AZ25" t="str">
            <v>UNIDAD RESPONSABLE: 02 CD 09 DELEGACIÓN IZTAPALAPA</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AY26" t="str">
            <v>DELEGACIÓN MAGDALENA CONTRERAS</v>
          </cell>
          <cell r="AZ26" t="str">
            <v>UNIDAD RESPONSABLE: 02 CD 10 DELEGACIÓN MAGDALENA CONTRERAS</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AY27" t="str">
            <v>DELEGACIÓN MIGUEL HIDALGO</v>
          </cell>
          <cell r="AZ27" t="str">
            <v>UNIDAD RESPONSABLE: 02 CD 11 DELEGACIÓN MIGUEL HIDALGO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AY28" t="str">
            <v>DELEGACIÓN MILPA ALTA</v>
          </cell>
          <cell r="AZ28" t="str">
            <v>UNIDAD RESPONSABLE: 02 CD 12 DELEGACIÓN MILPA ALTA</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AY29" t="str">
            <v>DELEGACIÓN TLÁHUAC</v>
          </cell>
          <cell r="AZ29" t="str">
            <v>UNIDAD RESPONSABLE: 02 CD 13 DELEGACIÓN TLÁHUAC</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AY30" t="str">
            <v>DELEGACIÓN TLALPAN</v>
          </cell>
          <cell r="AZ30" t="str">
            <v>UNIDAD RESPONSABLE: 02 CD 14 DELEGACIÓN TLALPAN</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AY31" t="str">
            <v>DELEGACIÓN VENUSTIANO CARRANZA</v>
          </cell>
          <cell r="AZ31" t="str">
            <v>UNIDAD RESPONSABLE: 02 CD 15 DELEGACIÓN VENUSTIANO CARRANZA</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AY32" t="str">
            <v>DELEGACIÓN XOCHIMILCO</v>
          </cell>
          <cell r="AZ32" t="str">
            <v>UNIDAD RESPONSABLE: 02 CD 16 DELEGACIÓN XOCHIMILCO</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AY33" t="str">
            <v>DEUDA PÚBLICA DEL DF</v>
          </cell>
          <cell r="AZ33" t="str">
            <v>UNIDAD RESPONSABLE: 16 C0 00 DEUDA PÚBLICA DEL DF</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AY34" t="str">
            <v>FIDEICOMISO DE RECUPERACIÓN CREDITICIA DEL DF</v>
          </cell>
          <cell r="AZ34" t="str">
            <v>UNIDAD RESPONSABLE: 09 PF RC FIDEICOMISO DE RECUPERACIÓN CREDITICIA DEL DF</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AY35" t="str">
            <v>FIDEICOMISO DEL CENTRO HISTÓRICO</v>
          </cell>
          <cell r="AZ35" t="str">
            <v>UNIDAD RESPONSABLE: 07 PF CH FIDEICOMISO DEL CENTRO HISTÓRICO</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AY36" t="str">
            <v>FIDEICOMISO EDUCACIÓN GARANTIZADA DEL DF</v>
          </cell>
          <cell r="AZ36" t="str">
            <v>UNIDAD RESPONSABLE: 36 PF EG FIDEICOMISO EDUCACIÓN GARANTIZADA DEL DF</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AY37" t="str">
            <v>FIDEICOMISO MUSEO DE ARTE POPULAR</v>
          </cell>
          <cell r="AZ37" t="str">
            <v>UNIDAD RESPONSABLE: 31 PF MA FIDEICOMISO MUSEO DE ARTE POPULAR</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AY38" t="str">
            <v>FIDEICOMISO MUSEO DEL ESTANQUILLO</v>
          </cell>
          <cell r="AZ38" t="str">
            <v>UNIDAD RESPONSABLE: 31 PF ME FIDEICOMISO MUSEO DEL ESTANQUILLO</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AY39" t="str">
            <v>FIDEICOMISO PARA EL FONDO DE PROMOCIÓN PARA EL FINANCIAMIENTO DEL TRANSPORTE PÚBLICO</v>
          </cell>
          <cell r="AZ39" t="str">
            <v>UNIDAD RESPONSABLE: 10 P0 TP FIDEICOMISO PARA EL FONDO DE PROMOCIÓN PARA EL FINANCIAMIENTO DEL TRANSPORTE PÚBLICO</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AY40" t="str">
            <v>FIDEICOMISO PARA EL MEJORAMIENTO DE LAS VÍAS DE COMUNICACIÓN DEL DF</v>
          </cell>
          <cell r="AZ40" t="str">
            <v>UNIDAD RESPONSABLE: 07 PF MV FIDEICOMISO PARA EL MEJORAMIENTO DE LAS VÍAS DE COMUNICACIÓN DEL DF</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AY41" t="str">
            <v>FIDEICOMISO PÚBLICO "CIUDAD DIGITAL"</v>
          </cell>
          <cell r="AZ41" t="str">
            <v>UNIDAD RESPONSABLE: 09 PF CD FIDEICOMISO PÚBLICO "CIUDAD DIGITAL"</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AY42" t="str">
            <v>FIDEICOMISO PÚBLICO COMPLEJO AMBIENTAL "XOCHIMILCO"</v>
          </cell>
          <cell r="AZ42" t="str">
            <v>UNIDAD RESPONSABLE: 12 PF CX FIDEICOMISO PÚBLICO COMPLEJO AMBIENTAL "XOCHIMILCO"</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AY43" t="str">
            <v>FONDO AMBIENTAL PÚBLICO DEL DF</v>
          </cell>
          <cell r="AZ43" t="str">
            <v>UNIDAD RESPONSABLE: 06 P0 FA FONDO AMBIENTAL PÚBLICO DEL DF</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AY44" t="str">
            <v>FONDO DE COINVERSIÓN</v>
          </cell>
          <cell r="AZ44" t="str">
            <v>UNIDAD RESPONSABLE: 15 C0 00 FONDO DE COINVERSIÓN</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AY45" t="str">
            <v>FONDO DE DESARROLLO ECONÓMICO DEL DF</v>
          </cell>
          <cell r="AZ45" t="str">
            <v>UNIDAD RESPONSABLE: 12 P0 DE FONDO DE DESARROLLO ECONÓMICO DEL DF</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AY46" t="str">
            <v>FONDO DE SEGURIDAD PÚBLICA DEL DF</v>
          </cell>
          <cell r="AZ46" t="str">
            <v>UNIDAD RESPONSABLE: 14 P0 FS FONDO DE SEGURIDAD PÚBLICA DEL DF</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AY47" t="str">
            <v>FONDO MIXTO DE PROMOCIÓN TURÍSTICA</v>
          </cell>
          <cell r="AZ47" t="str">
            <v>UNIDAD RESPONSABLE: 05 P0 PT FONDO MIXTO DE PROMOCIÓN TURÍSTICA</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AY48" t="str">
            <v>FONDO PARA EL DESARROLLO SOCIAL DE LA CIUDAD DE MÉXICO</v>
          </cell>
          <cell r="AZ48" t="str">
            <v>UNIDAD RESPONSABLE: 04 P0 DS FONDO PARA EL DESARROLLO SOCIAL DE LA CIUDAD DE MÉXICO</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AY49" t="str">
            <v>FONDO PARA LA ATENCIÓN Y APOYO A LAS VÍCTIMAS DEL DELITO</v>
          </cell>
          <cell r="AZ49" t="str">
            <v>UNIDAD RESPONSABLE: 14 P0 AV FONDO PARA LA ATENCIÓN Y APOYO A LAS VÍCTIMAS DEL DELITO</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AY50" t="str">
            <v>HEROICO CUERPO DE BOMBEROS DEL DF</v>
          </cell>
          <cell r="AZ50" t="str">
            <v>UNIDAD RESPONSABLE: 34 PD HB HEROICO CUERPO DE BOMBEROS DEL DF</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AY51" t="str">
            <v>INSTITUTO DE ACCESO A LA INFORMACIÓN PÚBLICA DEL DF</v>
          </cell>
          <cell r="AZ51" t="str">
            <v>UNIDAD RESPONSABLE: 32 A0 00 INSTITUTO DE ACCESO A LA INFORMACIÓN PÚBLICA DEL DF</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AY52" t="str">
            <v>INSTITUTO DE CIENCIA Y TECNOLOGÍA</v>
          </cell>
          <cell r="AZ52" t="str">
            <v>UNIDAD RESPONSABLE: 37 PD CT INSTITUTO DE CIENCIA Y TECNOLOGÍA</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AY53" t="str">
            <v>INSTITUTO DE EDUCACIÓN MEDIA SUPERIOR</v>
          </cell>
          <cell r="AZ53" t="str">
            <v>UNIDAD RESPONSABLE: 36 PD IE INSTITUTO DE EDUCACIÓN MEDIA SUPERIOR</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AY54" t="str">
            <v>INSTITUTO DE FORMACIÓN PROFESIONAL</v>
          </cell>
          <cell r="AZ54" t="str">
            <v>UNIDAD RESPONSABLE: 14 CD 01 INSTITUTO DE FORMACIÓN PROFESIONAL</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AY55" t="str">
            <v>INSTITUTO DE LA JUVENTUD DEL DF</v>
          </cell>
          <cell r="AZ55" t="str">
            <v>UNIDAD RESPONSABLE: 08 PD IJ INSTITUTO DE LA JUVENTUD DEL DF</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AY56" t="str">
            <v>INSTITUTO DE LAS MUJERES DEL DF</v>
          </cell>
          <cell r="AZ56" t="str">
            <v>UNIDAD RESPONSABLE: 08 PD IM INSTITUTO DE LAS MUJERES DEL DF</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AY57" t="str">
            <v>INSTITUTO DE VIVIENDA DEL DF</v>
          </cell>
          <cell r="AZ57" t="str">
            <v>UNIDAD RESPONSABLE: 03 PD IV INSTITUTO DE VIVIENDA DEL DF</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AY58" t="str">
            <v>INSTITUTO ELECTORAL DEL DF</v>
          </cell>
          <cell r="AZ58" t="str">
            <v>UNIDAD RESPONSABLE: 24 A0 00 INSTITUTO ELECTORAL DEL DF</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AY59" t="str">
            <v>INSTITUTO TÉCNICO DE FORMACIÓN POLICIAL</v>
          </cell>
          <cell r="AZ59" t="str">
            <v>UNIDAD RESPONSABLE: 11 CD 01 INSTITUTO TÉCNICO DE FORMACIÓN POLICIAL</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AY60" t="str">
            <v>JEFATURA DE GOBIERNO DEL DF</v>
          </cell>
          <cell r="AZ60" t="str">
            <v>UNIDAD RESPONSABLE: 01 C0 01 JEFATURA DE GOBIERNO DEL DF</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AY61" t="str">
            <v>JUNTA LOCAL DE CONCILIACIÓN Y ARBITRAJE DEL DF</v>
          </cell>
          <cell r="AZ61" t="str">
            <v>UNIDAD RESPONSABLE: 22 A0 00 JUNTA LOCAL DE CONCILIACIÓN Y ARBITRAJE DEL DF</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AY62" t="str">
            <v>METROBÚS</v>
          </cell>
          <cell r="AZ62" t="str">
            <v>UNIDAD RESPONSABLE: 10 PD MB METROBÚS</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AY63" t="str">
            <v>OFICIALÍA MAYOR</v>
          </cell>
          <cell r="AZ63" t="str">
            <v>UNIDAD RESPONSABLE: 12 C0 01 OFICIALÍA MAYOR</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AY64" t="str">
            <v>POLICÍA AUXILIAR DEL DF</v>
          </cell>
          <cell r="AZ64" t="str">
            <v>UNIDAD RESPONSABLE: 11 CD 02 POLICÍA AUXILIAR DEL DF</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AY65" t="str">
            <v>POLICÍA BANCARIA E INDUSTRIAL</v>
          </cell>
          <cell r="AZ65" t="str">
            <v>UNIDAD RESPONSABLE: 11 CD 03 POLICÍA BANCARIA E INDUSTRIAL</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AY66" t="str">
            <v>PROCURADURÍA AMBIENTAL Y DEL ORDENAMIENTO TERRITORIAL DEL DF</v>
          </cell>
          <cell r="AZ66" t="str">
            <v>UNIDAD RESPONSABLE: 30 PD PA PROCURADURÍA AMBIENTAL Y DEL ORDENAMIENTO TERRITORIAL DEL DF</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AY67" t="str">
            <v>PROCURADURÍA GENERAL DE JUSTICIA DEL DF</v>
          </cell>
          <cell r="AZ67" t="str">
            <v>UNIDAD RESPONSABLE: 14 C0 00 PROCURADURÍA GENERAL DE JUSTICIA DEL DF</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AY68" t="str">
            <v>PROCURADURÍA SOCIAL DEL DF</v>
          </cell>
          <cell r="AZ68" t="str">
            <v>UNIDAD RESPONSABLE: 08 PD PS PROCURADURÍA SOCIAL DEL DF</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AY69" t="str">
            <v>RED DE TRANSPORTE DE PASAJEROS DEL DF</v>
          </cell>
          <cell r="AZ69" t="str">
            <v>UNIDAD RESPONSABLE: 10 PD RT RED DE TRANSPORTE DE PASAJEROS DEL DF</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AY70" t="str">
            <v>SECRETARÍA DE CULTURA</v>
          </cell>
          <cell r="AZ70" t="str">
            <v>UNIDAD RESPONSABLE: 31 C0 00 SECRETARÍA DE CULTURA</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AY71" t="str">
            <v>SECRETARÍA DE DESARROLLO ECONÓMICO</v>
          </cell>
          <cell r="AZ71" t="str">
            <v>UNIDAD RESPONSABLE: 04 C0 01 SECRETARÍA DE DESARROLLO ECONÓMICO</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AY72" t="str">
            <v>SECRETARÍA DE DESARROLLO RURAL Y EQUIDAD PARA LAS COMUNIDADES</v>
          </cell>
          <cell r="AZ72" t="str">
            <v>UNIDAD RESPONSABLE: 35 C0 01 SECRETARÍA DE DESARROLLO RURAL Y EQUIDAD PARA LAS COMUNIDADES</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AY73" t="str">
            <v>SECRETARÍA DE DESARROLLO SOCIAL</v>
          </cell>
          <cell r="AZ73" t="str">
            <v>UNIDAD RESPONSABLE: 08 C0 01 SECRETARÍA DE DESARROLLO SOCIAL</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AY74" t="str">
            <v>SECRETARÍA DE DESARROLLO URBANO Y VIVIENDA</v>
          </cell>
          <cell r="AZ74" t="str">
            <v>UNIDAD RESPONSABLE: 03 C0 01 SECRETARÍA DE DESARROLLO URBANO Y VIVIENDA</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AY75" t="str">
            <v>SECRETARÍA DE EDUCACIÓN</v>
          </cell>
          <cell r="AZ75" t="str">
            <v>UNIDAD RESPONSABLE: 36 C0 01 SECRETARÍA DE EDUCACIÓN</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AY76" t="str">
            <v>SECRETARÍA DE FINANZAS</v>
          </cell>
          <cell r="AZ76" t="str">
            <v>UNIDAD RESPONSABLE: 09 C0 01 SECRETARÍA DE FINANZAS</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AY77" t="str">
            <v>SECRETARÍA DE GOBIERNO</v>
          </cell>
          <cell r="AZ77" t="str">
            <v>UNIDAD RESPONSABLE: 02 C0 01 SECRETARÍA DE GOBIERNO</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AY78" t="str">
            <v>SECRETARÍA DE MEDIO AMBIENTE</v>
          </cell>
          <cell r="AZ78" t="str">
            <v>UNIDAD RESPONSABLE: 06 C0 01 SECRETARÍA DE MEDIO AMBIENTE</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AY79" t="str">
            <v>SECRETARÍA DE OBRAS Y SERVICIOS</v>
          </cell>
          <cell r="AZ79" t="str">
            <v>UNIDAD RESPONSABLE: 07 C0 01 SECRETARÍA DE OBRAS Y SERVICIOS</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AY80" t="str">
            <v>SECRETARÍA DE PROTECCIÓN CIVIL</v>
          </cell>
          <cell r="AZ80" t="str">
            <v>UNIDAD RESPONSABLE: 34 C0 01 SECRETARÍA DE PROTECCIÓN CIVIL</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AY81" t="str">
            <v>SECRETARÍA DE SALUD</v>
          </cell>
          <cell r="AZ81" t="str">
            <v>UNIDAD RESPONSABLE: 26 C0 01 SECRETARÍA DE SALUD</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AY82" t="str">
            <v>SECRETARÍA DE SEGURIDAD PÚBLICA</v>
          </cell>
          <cell r="AZ82" t="str">
            <v>UNIDAD RESPONSABLE: 11 C0 01 SECRETARÍA DE SEGURIDAD PÚBLICA</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AY83" t="str">
            <v>SECRETARÍA DE TRANSPORTE Y VIALIDAD</v>
          </cell>
          <cell r="AZ83" t="str">
            <v>UNIDAD RESPONSABLE: 10 C0 01 SECRETARÍA DE TRANSPORTE Y VIALIDAD</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AY84" t="str">
            <v>SECRETARÍA DE TURISMO</v>
          </cell>
          <cell r="AZ84" t="str">
            <v>UNIDAD RESPONSABLE: 05 C0 01 SECRETARÍA DE TURISMO</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AY85" t="str">
            <v>SECRETARÍA DEL TRABAJO Y FOMENTO AL EMPLEO</v>
          </cell>
          <cell r="AZ85" t="str">
            <v>UNIDAD RESPONSABLE: 33 C0 01 SECRETARÍA DEL TRABAJO Y FOMENTO AL EMPLEO</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AY86" t="str">
            <v>SERVICIO DE TRANSPORTES ELÉCTRICOS DEL DF</v>
          </cell>
          <cell r="AZ86" t="str">
            <v>UNIDAD RESPONSABLE: 10 PD TE SERVICIO DE TRANSPORTES ELÉCTRICOS DEL DF</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AY87" t="str">
            <v>SERVICIOS DE SALUD PÚBLICA DEL DF</v>
          </cell>
          <cell r="AZ87" t="str">
            <v>UNIDAD RESPONSABLE: 26 PD SP SERVICIOS DE SALUD PÚBLICA DEL DF</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AY88" t="str">
            <v>SERVICIOS METROPOLITANOS  S.A. DE C.V.</v>
          </cell>
          <cell r="AZ88" t="str">
            <v>UNIDAD RESPONSABLE: 12 PE SM SERVICIOS METROPOLITANOS  S.A. DE C.V.</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AY89" t="str">
            <v>SISTEMA DE AGUAS DE LA CIUDAD DE MÉXICO</v>
          </cell>
          <cell r="AZ89" t="str">
            <v>UNIDAD RESPONSABLE: 06 CD 03 SISTEMA DE AGUAS DE LA CIUDAD DE MÉXICO</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AY90" t="str">
            <v>SISTEMA DE RADIO Y TELEVISIÓN DIGITAL DEL GDF</v>
          </cell>
          <cell r="AZ90" t="str">
            <v>UNIDAD RESPONSABLE: 02 CD 17 SISTEMA DE RADIO Y TELEVISIÓN DIGITAL DEL GDF</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AY91" t="str">
            <v>SISTEMA DE RADIO Y TELEVISIÓN DIGITAL DEL GDF</v>
          </cell>
          <cell r="AZ91" t="str">
            <v>UNIDAD RESPONSABLE: 02 OD 03 SISTEMA DE RADIO Y TELEVISIÓN DIGITAL DEL GDF</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AY92" t="str">
            <v>SISTEMA DE TRANSPORTE COLECTIVO (METRO)</v>
          </cell>
          <cell r="AZ92" t="str">
            <v>UNIDAD RESPONSABLE: 10 PD ME SISTEMA DE TRANSPORTE COLECTIVO (METRO)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AY93" t="str">
            <v>SISTEMA PARA EL DESARROLLO INTEGRAL DE LA FAMILIA DEL DF</v>
          </cell>
          <cell r="AZ93" t="str">
            <v>UNIDAD RESPONSABLE: 01 PD DF SISTEMA PARA EL DESARROLLO INTEGRAL DE LA FAMILIA DEL DF</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AY94" t="str">
            <v>TRIBUNAL DE LO CONTENCIOSO ADMINISTRATIVO DEL DF</v>
          </cell>
          <cell r="AZ94" t="str">
            <v>UNIDAD RESPONSABLE: 21 A0 00 TRIBUNAL DE LO CONTENCIOSO ADMINISTRATIVO DEL DF</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AY95" t="str">
            <v>TRIBUNAL ELECTORAL DEL DF</v>
          </cell>
          <cell r="AZ95" t="str">
            <v>UNIDAD RESPONSABLE: 27 A0 00 TRIBUNAL ELECTORAL DEL DF</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AY96" t="str">
            <v>TRIBUNAL SUPERIOR DE JUSTICIA DEL DF</v>
          </cell>
          <cell r="AZ96" t="str">
            <v>UNIDAD RESPONSABLE: 19 J0 00 TRIBUNAL SUPERIOR DE JUSTICIA DEL DF</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cell r="AY97" t="str">
            <v>UNIVERSIDAD AUTÓNOMA DE LA CIUDAD DE MÉXICO</v>
          </cell>
          <cell r="AZ97" t="str">
            <v>UNIDAD RESPONSABLE: 29 A0 00 UNIVERSIDAD AUTÓNOMA DE LA CIUDAD DE MÉXICO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2:M32"/>
  <sheetViews>
    <sheetView showGridLines="0" tabSelected="1" view="pageBreakPreview" topLeftCell="A16" zoomScale="120" zoomScaleNormal="85" zoomScaleSheetLayoutView="120" workbookViewId="0">
      <selection activeCell="J9" sqref="J9"/>
    </sheetView>
  </sheetViews>
  <sheetFormatPr baseColWidth="10" defaultColWidth="11.42578125" defaultRowHeight="13.5"/>
  <cols>
    <col min="1" max="16384" width="11.42578125" style="26"/>
  </cols>
  <sheetData>
    <row r="12" spans="1:13" ht="13.15" customHeight="1">
      <c r="A12" s="1051" t="s">
        <v>382</v>
      </c>
      <c r="B12" s="1051"/>
      <c r="C12" s="1051"/>
      <c r="D12" s="1051"/>
      <c r="E12" s="1051"/>
      <c r="F12" s="1051"/>
      <c r="G12" s="1051"/>
      <c r="H12" s="1051"/>
      <c r="I12" s="1051"/>
      <c r="J12" s="1051"/>
      <c r="K12" s="1051"/>
      <c r="L12" s="25"/>
      <c r="M12" s="25"/>
    </row>
    <row r="13" spans="1:13" ht="13.15" customHeight="1">
      <c r="A13" s="1051"/>
      <c r="B13" s="1051"/>
      <c r="C13" s="1051"/>
      <c r="D13" s="1051"/>
      <c r="E13" s="1051"/>
      <c r="F13" s="1051"/>
      <c r="G13" s="1051"/>
      <c r="H13" s="1051"/>
      <c r="I13" s="1051"/>
      <c r="J13" s="1051"/>
      <c r="K13" s="1051"/>
      <c r="L13" s="25"/>
      <c r="M13" s="25"/>
    </row>
    <row r="14" spans="1:13" ht="13.15" customHeight="1">
      <c r="A14" s="1051"/>
      <c r="B14" s="1051"/>
      <c r="C14" s="1051"/>
      <c r="D14" s="1051"/>
      <c r="E14" s="1051"/>
      <c r="F14" s="1051"/>
      <c r="G14" s="1051"/>
      <c r="H14" s="1051"/>
      <c r="I14" s="1051"/>
      <c r="J14" s="1051"/>
      <c r="K14" s="1051"/>
      <c r="L14" s="25"/>
      <c r="M14" s="25"/>
    </row>
    <row r="16" spans="1:13" ht="15" customHeight="1">
      <c r="A16" s="1052" t="s">
        <v>185</v>
      </c>
      <c r="B16" s="1052"/>
      <c r="C16" s="1052"/>
      <c r="D16" s="1052"/>
      <c r="E16" s="1052"/>
      <c r="F16" s="1052"/>
      <c r="G16" s="1052"/>
      <c r="H16" s="1052"/>
      <c r="I16" s="1052"/>
      <c r="J16" s="1052"/>
      <c r="K16" s="1052"/>
      <c r="L16" s="25"/>
      <c r="M16" s="25"/>
    </row>
    <row r="17" spans="1:13" ht="15" customHeight="1">
      <c r="A17" s="1052"/>
      <c r="B17" s="1052"/>
      <c r="C17" s="1052"/>
      <c r="D17" s="1052"/>
      <c r="E17" s="1052"/>
      <c r="F17" s="1052"/>
      <c r="G17" s="1052"/>
      <c r="H17" s="1052"/>
      <c r="I17" s="1052"/>
      <c r="J17" s="1052"/>
      <c r="K17" s="1052"/>
      <c r="L17" s="25"/>
      <c r="M17" s="25"/>
    </row>
    <row r="18" spans="1:13" ht="15" customHeight="1">
      <c r="A18" s="1052"/>
      <c r="B18" s="1052"/>
      <c r="C18" s="1052"/>
      <c r="D18" s="1052"/>
      <c r="E18" s="1052"/>
      <c r="F18" s="1052"/>
      <c r="G18" s="1052"/>
      <c r="H18" s="1052"/>
      <c r="I18" s="1052"/>
      <c r="J18" s="1052"/>
      <c r="K18" s="1052"/>
      <c r="L18" s="25"/>
      <c r="M18" s="25"/>
    </row>
    <row r="19" spans="1:13" ht="15" customHeight="1">
      <c r="A19" s="1052"/>
      <c r="B19" s="1052"/>
      <c r="C19" s="1052"/>
      <c r="D19" s="1052"/>
      <c r="E19" s="1052"/>
      <c r="F19" s="1052"/>
      <c r="G19" s="1052"/>
      <c r="H19" s="1052"/>
      <c r="I19" s="1052"/>
      <c r="J19" s="1052"/>
      <c r="K19" s="1052"/>
      <c r="L19" s="25"/>
      <c r="M19" s="25"/>
    </row>
    <row r="20" spans="1:13" ht="13.15" customHeight="1">
      <c r="A20" s="25"/>
      <c r="B20" s="25"/>
      <c r="C20" s="25"/>
      <c r="D20" s="25"/>
      <c r="E20" s="25"/>
      <c r="F20" s="25"/>
      <c r="G20" s="25"/>
      <c r="H20" s="25"/>
      <c r="I20" s="25"/>
      <c r="J20" s="25"/>
      <c r="K20" s="25"/>
      <c r="L20" s="25"/>
      <c r="M20" s="25"/>
    </row>
    <row r="21" spans="1:13" ht="13.15" customHeight="1">
      <c r="A21" s="25"/>
      <c r="B21" s="25"/>
      <c r="C21" s="25"/>
      <c r="D21" s="25"/>
      <c r="E21" s="25"/>
      <c r="F21" s="25"/>
      <c r="G21" s="25"/>
      <c r="H21" s="25"/>
      <c r="I21" s="25"/>
      <c r="J21" s="25"/>
      <c r="K21" s="25"/>
      <c r="L21" s="25"/>
      <c r="M21" s="25"/>
    </row>
    <row r="31" spans="1:13" s="31" customFormat="1" ht="15.75">
      <c r="A31" s="27" t="s">
        <v>383</v>
      </c>
      <c r="B31" s="27"/>
      <c r="C31" s="27"/>
      <c r="D31" s="28"/>
      <c r="E31" s="28"/>
      <c r="F31" s="29"/>
      <c r="G31" s="29" t="s">
        <v>385</v>
      </c>
      <c r="H31" s="27"/>
      <c r="I31" s="27"/>
      <c r="J31" s="27"/>
      <c r="K31" s="30"/>
      <c r="L31" s="30"/>
    </row>
    <row r="32" spans="1:13" s="31" customFormat="1" ht="60.75" customHeight="1">
      <c r="B32" s="1053" t="s">
        <v>384</v>
      </c>
      <c r="C32" s="1054"/>
      <c r="D32" s="1054"/>
      <c r="E32" s="1054"/>
      <c r="F32" s="32"/>
      <c r="H32" s="1053" t="s">
        <v>1495</v>
      </c>
      <c r="I32" s="1054"/>
      <c r="J32" s="1054"/>
      <c r="K32" s="1054"/>
      <c r="L32" s="32"/>
      <c r="M32" s="32"/>
    </row>
  </sheetData>
  <mergeCells count="4">
    <mergeCell ref="A12:K14"/>
    <mergeCell ref="A16:K19"/>
    <mergeCell ref="B32:E32"/>
    <mergeCell ref="H32:K32"/>
  </mergeCells>
  <printOptions horizontalCentered="1"/>
  <pageMargins left="0.23622047244094491" right="0.23622047244094491" top="1.0236220472440944" bottom="0.74803149606299213" header="0.31496062992125984" footer="0.31496062992125984"/>
  <pageSetup fitToHeight="0" orientation="landscape" r:id="rId1"/>
  <headerFooter scaleWithDoc="0" alignWithMargins="0">
    <oddHeader>&amp;L&amp;G&amp;R&amp;G</oddHeader>
    <oddFooter>&amp;R&amp;G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AE42"/>
    <pageSetUpPr fitToPage="1"/>
  </sheetPr>
  <dimension ref="A1:V49"/>
  <sheetViews>
    <sheetView showGridLines="0" view="pageBreakPreview" zoomScaleNormal="85" zoomScaleSheetLayoutView="100" workbookViewId="0">
      <selection activeCell="G13" sqref="G13"/>
    </sheetView>
  </sheetViews>
  <sheetFormatPr baseColWidth="10" defaultColWidth="11.42578125" defaultRowHeight="13.5"/>
  <cols>
    <col min="1" max="1" width="4.7109375" style="44" customWidth="1"/>
    <col min="2" max="4" width="3.140625" style="44" customWidth="1"/>
    <col min="5" max="5" width="4" style="44" customWidth="1"/>
    <col min="6" max="6" width="31.42578125" style="44" customWidth="1"/>
    <col min="7" max="7" width="11.5703125" style="44" customWidth="1"/>
    <col min="8" max="8" width="8.7109375" style="44" bestFit="1" customWidth="1"/>
    <col min="9" max="9" width="11.28515625" style="44" bestFit="1" customWidth="1"/>
    <col min="10" max="10" width="10.85546875" style="44" bestFit="1" customWidth="1"/>
    <col min="11" max="12" width="7.5703125" style="44" customWidth="1"/>
    <col min="13" max="18" width="15.28515625" style="44" customWidth="1"/>
    <col min="19"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489</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36"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407"/>
      <c r="I7" s="407"/>
      <c r="J7" s="407"/>
      <c r="K7" s="407"/>
      <c r="L7" s="407"/>
      <c r="M7" s="407"/>
      <c r="N7" s="407"/>
      <c r="O7" s="407"/>
      <c r="P7" s="407"/>
      <c r="Q7" s="407"/>
      <c r="R7" s="407"/>
      <c r="S7" s="407"/>
      <c r="T7" s="407"/>
      <c r="U7" s="407"/>
      <c r="V7" s="407"/>
    </row>
    <row r="8" spans="1:22" s="375" customFormat="1" ht="15" customHeight="1">
      <c r="A8" s="286"/>
      <c r="B8" s="287">
        <v>2</v>
      </c>
      <c r="C8" s="312"/>
      <c r="D8" s="312"/>
      <c r="E8" s="312"/>
      <c r="F8" s="288" t="s">
        <v>309</v>
      </c>
      <c r="G8" s="284"/>
      <c r="H8" s="408"/>
      <c r="I8" s="408"/>
      <c r="J8" s="408"/>
      <c r="K8" s="408"/>
      <c r="L8" s="408"/>
      <c r="M8" s="408"/>
      <c r="N8" s="408"/>
      <c r="O8" s="408"/>
      <c r="P8" s="408"/>
      <c r="Q8" s="408"/>
      <c r="R8" s="408"/>
      <c r="S8" s="408"/>
      <c r="T8" s="408"/>
      <c r="U8" s="408"/>
      <c r="V8" s="408"/>
    </row>
    <row r="9" spans="1:22" s="375" customFormat="1" ht="15" customHeight="1">
      <c r="A9" s="286"/>
      <c r="B9" s="287"/>
      <c r="C9" s="287">
        <v>3</v>
      </c>
      <c r="D9" s="312"/>
      <c r="E9" s="312"/>
      <c r="F9" s="284" t="s">
        <v>312</v>
      </c>
      <c r="G9" s="284"/>
      <c r="H9" s="409"/>
      <c r="I9" s="410"/>
      <c r="J9" s="410"/>
      <c r="K9" s="410"/>
      <c r="L9" s="386"/>
      <c r="M9" s="386"/>
      <c r="N9" s="387"/>
      <c r="O9" s="387"/>
      <c r="P9" s="387"/>
      <c r="Q9" s="387"/>
      <c r="R9" s="387"/>
      <c r="S9" s="388"/>
      <c r="T9" s="388"/>
      <c r="U9" s="388"/>
      <c r="V9" s="389"/>
    </row>
    <row r="10" spans="1:22" s="375" customFormat="1" ht="24.75" customHeight="1">
      <c r="A10" s="286"/>
      <c r="B10" s="286"/>
      <c r="C10" s="286"/>
      <c r="D10" s="287">
        <v>2</v>
      </c>
      <c r="E10" s="312"/>
      <c r="F10" s="289" t="s">
        <v>408</v>
      </c>
      <c r="G10" s="284"/>
      <c r="H10" s="409"/>
      <c r="I10" s="386"/>
      <c r="J10" s="386"/>
      <c r="K10" s="386"/>
      <c r="L10" s="389"/>
      <c r="M10" s="389"/>
      <c r="N10" s="387"/>
      <c r="O10" s="387"/>
      <c r="P10" s="387"/>
      <c r="Q10" s="387"/>
      <c r="R10" s="387"/>
      <c r="S10" s="389"/>
      <c r="T10" s="389"/>
      <c r="U10" s="389"/>
      <c r="V10" s="389"/>
    </row>
    <row r="11" spans="1:22" s="375" customFormat="1" ht="15" customHeight="1">
      <c r="A11" s="286"/>
      <c r="B11" s="286"/>
      <c r="C11" s="286"/>
      <c r="D11" s="286"/>
      <c r="E11" s="287">
        <v>320</v>
      </c>
      <c r="F11" s="288" t="s">
        <v>409</v>
      </c>
      <c r="G11" s="290" t="s">
        <v>410</v>
      </c>
      <c r="H11" s="362">
        <v>355434</v>
      </c>
      <c r="I11" s="362">
        <v>355434</v>
      </c>
      <c r="J11" s="386">
        <v>397509</v>
      </c>
      <c r="K11" s="390">
        <f>+J11/H11*100</f>
        <v>111.83764074342916</v>
      </c>
      <c r="L11" s="390">
        <f>+J11/I11*100</f>
        <v>111.83764074342916</v>
      </c>
      <c r="M11" s="565">
        <v>4309526</v>
      </c>
      <c r="N11" s="565">
        <v>0</v>
      </c>
      <c r="O11" s="565">
        <v>0</v>
      </c>
      <c r="P11" s="565">
        <v>0</v>
      </c>
      <c r="Q11" s="565">
        <v>0</v>
      </c>
      <c r="R11" s="565">
        <v>0</v>
      </c>
      <c r="S11" s="563" t="s">
        <v>567</v>
      </c>
      <c r="T11" s="563" t="s">
        <v>567</v>
      </c>
      <c r="U11" s="563" t="s">
        <v>567</v>
      </c>
      <c r="V11" s="563" t="s">
        <v>567</v>
      </c>
    </row>
    <row r="12" spans="1:22" s="375" customFormat="1" ht="15" customHeight="1">
      <c r="A12" s="286"/>
      <c r="B12" s="286"/>
      <c r="C12" s="286"/>
      <c r="D12" s="286"/>
      <c r="E12" s="286">
        <v>321</v>
      </c>
      <c r="F12" s="284" t="s">
        <v>413</v>
      </c>
      <c r="G12" s="291" t="s">
        <v>410</v>
      </c>
      <c r="H12" s="362">
        <v>513823</v>
      </c>
      <c r="I12" s="362">
        <v>513823</v>
      </c>
      <c r="J12" s="386">
        <v>386294</v>
      </c>
      <c r="K12" s="390">
        <f>+J12/H12*100</f>
        <v>75.180363666087345</v>
      </c>
      <c r="L12" s="390">
        <f>+J12/I12*100</f>
        <v>75.180363666087345</v>
      </c>
      <c r="M12" s="565">
        <v>17638254</v>
      </c>
      <c r="N12" s="411">
        <v>5978415.6600000001</v>
      </c>
      <c r="O12" s="411">
        <v>5978415.6600000001</v>
      </c>
      <c r="P12" s="411">
        <v>1915527.4</v>
      </c>
      <c r="Q12" s="411">
        <v>1915527.4</v>
      </c>
      <c r="R12" s="411">
        <v>1915527.4</v>
      </c>
      <c r="S12" s="390">
        <f>+P12/M12*100</f>
        <v>10.860073791884389</v>
      </c>
      <c r="T12" s="390">
        <f>+P12/N12*100</f>
        <v>32.040719631060242</v>
      </c>
      <c r="U12" s="390">
        <f>+Q12/M12*100</f>
        <v>10.860073791884389</v>
      </c>
      <c r="V12" s="390">
        <f>+Q12/N12*100</f>
        <v>32.040719631060242</v>
      </c>
    </row>
    <row r="13" spans="1:22" s="375" customFormat="1" ht="24">
      <c r="A13" s="286"/>
      <c r="B13" s="286"/>
      <c r="C13" s="287"/>
      <c r="D13" s="287"/>
      <c r="E13" s="287">
        <v>322</v>
      </c>
      <c r="F13" s="284" t="s">
        <v>414</v>
      </c>
      <c r="G13" s="291" t="s">
        <v>415</v>
      </c>
      <c r="H13" s="362">
        <v>133673</v>
      </c>
      <c r="I13" s="362">
        <v>133673</v>
      </c>
      <c r="J13" s="386">
        <v>109993</v>
      </c>
      <c r="K13" s="390">
        <f>+J13/H13*100</f>
        <v>82.285128634802845</v>
      </c>
      <c r="L13" s="390">
        <f>+J13/I13*100</f>
        <v>82.285128634802845</v>
      </c>
      <c r="M13" s="411">
        <v>1151555968</v>
      </c>
      <c r="N13" s="411">
        <v>1348608369.47</v>
      </c>
      <c r="O13" s="411">
        <v>1328376098.3699999</v>
      </c>
      <c r="P13" s="411">
        <v>1134098850.96</v>
      </c>
      <c r="Q13" s="411">
        <v>1134098850.96</v>
      </c>
      <c r="R13" s="411">
        <v>1134098850.96</v>
      </c>
      <c r="S13" s="390">
        <f>+P13/M13*100</f>
        <v>98.484040938946364</v>
      </c>
      <c r="T13" s="390">
        <f>+P13/N13*100</f>
        <v>84.094009545980967</v>
      </c>
      <c r="U13" s="390">
        <f>+Q13/M13*100</f>
        <v>98.484040938946364</v>
      </c>
      <c r="V13" s="390">
        <f>+Q13/N13*100</f>
        <v>84.094009545980967</v>
      </c>
    </row>
    <row r="14" spans="1:22" s="375" customFormat="1" ht="15" customHeight="1">
      <c r="A14" s="286"/>
      <c r="B14" s="286"/>
      <c r="C14" s="287"/>
      <c r="D14" s="287"/>
      <c r="E14" s="287">
        <v>325</v>
      </c>
      <c r="F14" s="284" t="s">
        <v>421</v>
      </c>
      <c r="G14" s="291" t="s">
        <v>418</v>
      </c>
      <c r="H14" s="362">
        <v>73416</v>
      </c>
      <c r="I14" s="362">
        <v>73416</v>
      </c>
      <c r="J14" s="386">
        <v>51751</v>
      </c>
      <c r="K14" s="390">
        <f>+J14/H14*100</f>
        <v>70.490083905415716</v>
      </c>
      <c r="L14" s="390">
        <f>+J14/I14*100</f>
        <v>70.490083905415716</v>
      </c>
      <c r="M14" s="411">
        <v>0</v>
      </c>
      <c r="N14" s="411">
        <v>34817944.869999997</v>
      </c>
      <c r="O14" s="411">
        <v>34817944.869999997</v>
      </c>
      <c r="P14" s="411">
        <v>33761832.149999999</v>
      </c>
      <c r="Q14" s="411">
        <v>33761832.149999999</v>
      </c>
      <c r="R14" s="411">
        <v>33761832.149999999</v>
      </c>
      <c r="S14" s="563" t="s">
        <v>567</v>
      </c>
      <c r="T14" s="390">
        <f>+P14/N14*100</f>
        <v>96.966757446646511</v>
      </c>
      <c r="U14" s="563" t="s">
        <v>567</v>
      </c>
      <c r="V14" s="390">
        <f>+Q14/N14*100</f>
        <v>96.966757446646511</v>
      </c>
    </row>
    <row r="15" spans="1:22" s="375" customFormat="1" ht="15" customHeight="1">
      <c r="A15" s="286"/>
      <c r="B15" s="286"/>
      <c r="C15" s="287"/>
      <c r="D15" s="287"/>
      <c r="E15" s="287">
        <v>392</v>
      </c>
      <c r="F15" s="284" t="s">
        <v>439</v>
      </c>
      <c r="G15" s="291" t="s">
        <v>440</v>
      </c>
      <c r="H15" s="362">
        <v>925</v>
      </c>
      <c r="I15" s="362">
        <v>925</v>
      </c>
      <c r="J15" s="386">
        <v>380</v>
      </c>
      <c r="K15" s="390">
        <f>+J15/H15*100</f>
        <v>41.081081081081081</v>
      </c>
      <c r="L15" s="390">
        <f>+J15/I15*100</f>
        <v>41.081081081081081</v>
      </c>
      <c r="M15" s="411">
        <v>202242781</v>
      </c>
      <c r="N15" s="411">
        <v>0</v>
      </c>
      <c r="O15" s="411">
        <v>0</v>
      </c>
      <c r="P15" s="411">
        <v>0</v>
      </c>
      <c r="Q15" s="411">
        <v>0</v>
      </c>
      <c r="R15" s="411">
        <v>0</v>
      </c>
      <c r="S15" s="563" t="s">
        <v>567</v>
      </c>
      <c r="T15" s="563" t="s">
        <v>567</v>
      </c>
      <c r="U15" s="563" t="s">
        <v>567</v>
      </c>
      <c r="V15" s="563" t="s">
        <v>567</v>
      </c>
    </row>
    <row r="16" spans="1:22" s="375" customFormat="1" ht="15" customHeight="1">
      <c r="A16" s="286"/>
      <c r="B16" s="286"/>
      <c r="C16" s="287"/>
      <c r="D16" s="287">
        <v>3</v>
      </c>
      <c r="E16" s="287"/>
      <c r="F16" s="284" t="s">
        <v>445</v>
      </c>
      <c r="G16" s="291"/>
      <c r="H16" s="388"/>
      <c r="I16" s="386"/>
      <c r="J16" s="386"/>
      <c r="K16" s="412"/>
      <c r="L16" s="412"/>
      <c r="M16" s="386"/>
      <c r="N16" s="387"/>
      <c r="O16" s="387"/>
      <c r="P16" s="387"/>
      <c r="Q16" s="387"/>
      <c r="R16" s="387"/>
      <c r="S16" s="388"/>
      <c r="T16" s="388"/>
      <c r="U16" s="388"/>
      <c r="V16" s="389"/>
    </row>
    <row r="17" spans="1:22" s="375" customFormat="1" ht="15" customHeight="1">
      <c r="A17" s="286"/>
      <c r="B17" s="286"/>
      <c r="C17" s="287"/>
      <c r="D17" s="287"/>
      <c r="E17" s="287">
        <v>326</v>
      </c>
      <c r="F17" s="284" t="s">
        <v>446</v>
      </c>
      <c r="G17" s="291" t="s">
        <v>447</v>
      </c>
      <c r="H17" s="362">
        <v>12372</v>
      </c>
      <c r="I17" s="362">
        <v>12372</v>
      </c>
      <c r="J17" s="386">
        <v>11593</v>
      </c>
      <c r="K17" s="390">
        <f>+J17/H17*100</f>
        <v>93.703524086647278</v>
      </c>
      <c r="L17" s="390">
        <f>+J17/I17*100</f>
        <v>93.703524086647278</v>
      </c>
      <c r="M17" s="411">
        <v>21353807</v>
      </c>
      <c r="N17" s="411">
        <v>7695606</v>
      </c>
      <c r="O17" s="411">
        <v>2284003.96</v>
      </c>
      <c r="P17" s="411">
        <v>2280627.12</v>
      </c>
      <c r="Q17" s="411">
        <v>2280627.12</v>
      </c>
      <c r="R17" s="411">
        <v>2280627.12</v>
      </c>
      <c r="S17" s="390">
        <f>+P17/M17*100</f>
        <v>10.68018981346043</v>
      </c>
      <c r="T17" s="390">
        <f>+P17/N17*100</f>
        <v>29.635445473689792</v>
      </c>
      <c r="U17" s="390">
        <f>+Q17/M17*100</f>
        <v>10.68018981346043</v>
      </c>
      <c r="V17" s="390">
        <f>+Q17/N17*100</f>
        <v>29.635445473689792</v>
      </c>
    </row>
    <row r="18" spans="1:22" s="375" customFormat="1" ht="24">
      <c r="A18" s="286"/>
      <c r="B18" s="286"/>
      <c r="C18" s="287"/>
      <c r="D18" s="287"/>
      <c r="E18" s="287">
        <v>327</v>
      </c>
      <c r="F18" s="284" t="s">
        <v>448</v>
      </c>
      <c r="G18" s="287" t="s">
        <v>449</v>
      </c>
      <c r="H18" s="362">
        <v>91</v>
      </c>
      <c r="I18" s="362">
        <v>91</v>
      </c>
      <c r="J18" s="386">
        <v>91</v>
      </c>
      <c r="K18" s="390">
        <f>+J18/H18*100</f>
        <v>100</v>
      </c>
      <c r="L18" s="390">
        <f>+J18/I18*100</f>
        <v>100</v>
      </c>
      <c r="M18" s="411">
        <v>20559797</v>
      </c>
      <c r="N18" s="411">
        <v>20559797</v>
      </c>
      <c r="O18" s="411">
        <v>18742125.48</v>
      </c>
      <c r="P18" s="411">
        <v>9391049.1400000006</v>
      </c>
      <c r="Q18" s="411">
        <v>9391049.1400000006</v>
      </c>
      <c r="R18" s="411">
        <v>9391049.1400000006</v>
      </c>
      <c r="S18" s="390">
        <f>+P18/M18*100</f>
        <v>45.676760038049018</v>
      </c>
      <c r="T18" s="390">
        <f>+P18/N18*100</f>
        <v>45.676760038049018</v>
      </c>
      <c r="U18" s="390">
        <f>+Q18/M18*100</f>
        <v>45.676760038049018</v>
      </c>
      <c r="V18" s="390">
        <f>+Q18/N18*100</f>
        <v>45.676760038049018</v>
      </c>
    </row>
    <row r="19" spans="1:22" s="375" customFormat="1" ht="12">
      <c r="A19" s="388"/>
      <c r="B19" s="388"/>
      <c r="C19" s="388"/>
      <c r="D19" s="388"/>
      <c r="E19" s="388"/>
      <c r="F19" s="388"/>
      <c r="G19" s="388"/>
      <c r="H19" s="388"/>
      <c r="I19" s="386"/>
      <c r="J19" s="386"/>
      <c r="K19" s="412"/>
      <c r="L19" s="412"/>
      <c r="M19" s="386"/>
      <c r="N19" s="387"/>
      <c r="O19" s="387"/>
      <c r="P19" s="387"/>
      <c r="Q19" s="387"/>
      <c r="R19" s="387"/>
      <c r="S19" s="388"/>
      <c r="T19" s="388"/>
      <c r="U19" s="388"/>
      <c r="V19" s="389"/>
    </row>
    <row r="20" spans="1:22" s="375" customFormat="1" ht="12">
      <c r="A20" s="388"/>
      <c r="B20" s="388"/>
      <c r="C20" s="388"/>
      <c r="D20" s="388"/>
      <c r="E20" s="388"/>
      <c r="F20" s="388"/>
      <c r="G20" s="388"/>
      <c r="H20" s="388"/>
      <c r="I20" s="386"/>
      <c r="J20" s="386"/>
      <c r="K20" s="386"/>
      <c r="L20" s="386"/>
      <c r="M20" s="386"/>
      <c r="N20" s="387"/>
      <c r="O20" s="387"/>
      <c r="P20" s="387"/>
      <c r="Q20" s="387"/>
      <c r="R20" s="387"/>
      <c r="S20" s="388"/>
      <c r="T20" s="388"/>
      <c r="U20" s="388"/>
      <c r="V20" s="389"/>
    </row>
    <row r="21" spans="1:22" s="375" customFormat="1" ht="12">
      <c r="A21" s="388"/>
      <c r="B21" s="388"/>
      <c r="C21" s="388"/>
      <c r="D21" s="388"/>
      <c r="E21" s="388"/>
      <c r="F21" s="388"/>
      <c r="G21" s="388"/>
      <c r="H21" s="388"/>
      <c r="I21" s="386"/>
      <c r="J21" s="386"/>
      <c r="K21" s="386"/>
      <c r="L21" s="386"/>
      <c r="M21" s="386"/>
      <c r="N21" s="387"/>
      <c r="O21" s="387"/>
      <c r="P21" s="387"/>
      <c r="Q21" s="387"/>
      <c r="R21" s="387"/>
      <c r="S21" s="388"/>
      <c r="T21" s="388"/>
      <c r="U21" s="388"/>
      <c r="V21" s="389"/>
    </row>
    <row r="22" spans="1:22">
      <c r="A22" s="48"/>
      <c r="B22" s="48"/>
      <c r="C22" s="48"/>
      <c r="D22" s="48"/>
      <c r="E22" s="48"/>
      <c r="F22" s="48"/>
      <c r="G22" s="48"/>
      <c r="H22" s="48"/>
      <c r="I22" s="46"/>
      <c r="J22" s="46"/>
      <c r="K22" s="46"/>
      <c r="L22" s="46"/>
      <c r="M22" s="46"/>
      <c r="N22" s="47"/>
      <c r="O22" s="47"/>
      <c r="P22" s="47"/>
      <c r="Q22" s="47"/>
      <c r="R22" s="47"/>
      <c r="S22" s="48"/>
      <c r="T22" s="48"/>
      <c r="U22" s="48"/>
      <c r="V22" s="49"/>
    </row>
    <row r="23" spans="1:22">
      <c r="A23" s="48"/>
      <c r="B23" s="48"/>
      <c r="C23" s="48"/>
      <c r="D23" s="48"/>
      <c r="E23" s="48"/>
      <c r="F23" s="48"/>
      <c r="G23" s="48"/>
      <c r="H23" s="48"/>
      <c r="I23" s="46"/>
      <c r="J23" s="46"/>
      <c r="K23" s="46"/>
      <c r="L23" s="46"/>
      <c r="M23" s="46"/>
      <c r="N23" s="47"/>
      <c r="O23" s="47"/>
      <c r="P23" s="47"/>
      <c r="Q23" s="47"/>
      <c r="R23" s="47"/>
      <c r="S23" s="48"/>
      <c r="T23" s="48"/>
      <c r="U23" s="48"/>
      <c r="V23" s="49"/>
    </row>
    <row r="24" spans="1:22">
      <c r="A24" s="48"/>
      <c r="B24" s="48"/>
      <c r="C24" s="48"/>
      <c r="D24" s="48"/>
      <c r="E24" s="48"/>
      <c r="F24" s="48"/>
      <c r="G24" s="48"/>
      <c r="H24" s="48"/>
      <c r="I24" s="46"/>
      <c r="J24" s="46"/>
      <c r="K24" s="46"/>
      <c r="L24" s="46"/>
      <c r="M24" s="46"/>
      <c r="N24" s="47"/>
      <c r="O24" s="47"/>
      <c r="P24" s="47"/>
      <c r="Q24" s="47"/>
      <c r="R24" s="47"/>
      <c r="S24" s="48"/>
      <c r="T24" s="48"/>
      <c r="U24" s="48"/>
      <c r="V24" s="49"/>
    </row>
    <row r="25" spans="1:22">
      <c r="A25" s="48"/>
      <c r="B25" s="48"/>
      <c r="C25" s="48"/>
      <c r="D25" s="48"/>
      <c r="E25" s="48"/>
      <c r="F25" s="48"/>
      <c r="G25" s="48"/>
      <c r="H25" s="48"/>
      <c r="I25" s="46"/>
      <c r="J25" s="46"/>
      <c r="K25" s="46"/>
      <c r="L25" s="46"/>
      <c r="M25" s="46"/>
      <c r="N25" s="47"/>
      <c r="O25" s="47"/>
      <c r="P25" s="47"/>
      <c r="Q25" s="47"/>
      <c r="R25" s="47"/>
      <c r="S25" s="48"/>
      <c r="T25" s="48"/>
      <c r="U25" s="48"/>
      <c r="V25" s="49"/>
    </row>
    <row r="26" spans="1:22">
      <c r="A26" s="48"/>
      <c r="B26" s="48"/>
      <c r="C26" s="48"/>
      <c r="D26" s="48"/>
      <c r="E26" s="48"/>
      <c r="F26" s="48"/>
      <c r="G26" s="48"/>
      <c r="H26" s="48"/>
      <c r="I26" s="46"/>
      <c r="J26" s="46"/>
      <c r="K26" s="46"/>
      <c r="L26" s="46"/>
      <c r="M26" s="46"/>
      <c r="N26" s="47"/>
      <c r="O26" s="47"/>
      <c r="P26" s="47"/>
      <c r="Q26" s="47"/>
      <c r="R26" s="47"/>
      <c r="S26" s="48"/>
      <c r="T26" s="48"/>
      <c r="U26" s="48"/>
      <c r="V26" s="49"/>
    </row>
    <row r="27" spans="1:22">
      <c r="A27" s="48"/>
      <c r="B27" s="48"/>
      <c r="C27" s="48"/>
      <c r="D27" s="48"/>
      <c r="E27" s="48"/>
      <c r="F27" s="48"/>
      <c r="G27" s="48"/>
      <c r="H27" s="48"/>
      <c r="I27" s="46"/>
      <c r="J27" s="46"/>
      <c r="K27" s="46"/>
      <c r="L27" s="46"/>
      <c r="M27" s="46"/>
      <c r="N27" s="47"/>
      <c r="O27" s="47"/>
      <c r="P27" s="47"/>
      <c r="Q27" s="47"/>
      <c r="R27" s="47"/>
      <c r="S27" s="48"/>
      <c r="T27" s="48"/>
      <c r="U27" s="48"/>
      <c r="V27" s="49"/>
    </row>
    <row r="28" spans="1:22">
      <c r="A28" s="48"/>
      <c r="B28" s="48"/>
      <c r="C28" s="48"/>
      <c r="D28" s="48"/>
      <c r="E28" s="48"/>
      <c r="F28" s="48"/>
      <c r="G28" s="48"/>
      <c r="H28" s="48"/>
      <c r="I28" s="46"/>
      <c r="J28" s="46"/>
      <c r="K28" s="46"/>
      <c r="L28" s="46"/>
      <c r="M28" s="46"/>
      <c r="N28" s="47"/>
      <c r="O28" s="47"/>
      <c r="P28" s="47"/>
      <c r="Q28" s="47"/>
      <c r="R28" s="47"/>
      <c r="S28" s="48"/>
      <c r="T28" s="48"/>
      <c r="U28" s="48"/>
      <c r="V28" s="49"/>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48"/>
      <c r="G36" s="48"/>
      <c r="H36" s="48"/>
      <c r="I36" s="46"/>
      <c r="J36" s="46"/>
      <c r="K36" s="46"/>
      <c r="L36" s="46"/>
      <c r="M36" s="46"/>
      <c r="N36" s="47"/>
      <c r="O36" s="47"/>
      <c r="P36" s="47"/>
      <c r="Q36" s="47"/>
      <c r="R36" s="47"/>
      <c r="S36" s="48"/>
      <c r="T36" s="48"/>
      <c r="U36" s="48"/>
      <c r="V36" s="49"/>
    </row>
    <row r="37" spans="1:22">
      <c r="A37" s="48"/>
      <c r="B37" s="48"/>
      <c r="C37" s="48"/>
      <c r="D37" s="48"/>
      <c r="E37" s="48"/>
      <c r="F37" s="37" t="s">
        <v>125</v>
      </c>
      <c r="G37" s="48"/>
      <c r="H37" s="48"/>
      <c r="I37" s="46"/>
      <c r="J37" s="46"/>
      <c r="K37" s="46"/>
      <c r="L37" s="46"/>
      <c r="M37" s="564">
        <f>SUM(M11:M36)</f>
        <v>1417660133</v>
      </c>
      <c r="N37" s="564">
        <f t="shared" ref="N37:R37" si="0">SUM(N11:N36)</f>
        <v>1417660133</v>
      </c>
      <c r="O37" s="564">
        <f t="shared" si="0"/>
        <v>1390198588.3399999</v>
      </c>
      <c r="P37" s="564">
        <f t="shared" si="0"/>
        <v>1181447886.7700002</v>
      </c>
      <c r="Q37" s="564">
        <f t="shared" si="0"/>
        <v>1181447886.7700002</v>
      </c>
      <c r="R37" s="564">
        <f t="shared" si="0"/>
        <v>1181447886.7700002</v>
      </c>
      <c r="S37" s="48"/>
      <c r="T37" s="48"/>
      <c r="U37" s="48"/>
      <c r="V37" s="49"/>
    </row>
    <row r="38" spans="1:22">
      <c r="A38" s="51"/>
      <c r="B38" s="51"/>
      <c r="C38" s="51"/>
      <c r="D38" s="51"/>
      <c r="E38" s="51"/>
      <c r="F38" s="51"/>
      <c r="G38" s="51"/>
      <c r="H38" s="51"/>
      <c r="I38" s="52"/>
      <c r="J38" s="52"/>
      <c r="K38" s="52"/>
      <c r="L38" s="52"/>
      <c r="M38" s="52"/>
      <c r="N38" s="53"/>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375"/>
      <c r="O39" s="375"/>
      <c r="P39" s="375"/>
    </row>
    <row r="40" spans="1:22">
      <c r="A40" s="585" t="s">
        <v>570</v>
      </c>
      <c r="B40" s="316"/>
      <c r="C40" s="316"/>
      <c r="D40" s="316"/>
      <c r="E40" s="586"/>
      <c r="F40" s="586"/>
      <c r="G40" s="586"/>
      <c r="H40" s="587"/>
      <c r="I40" s="587"/>
      <c r="J40" s="587"/>
      <c r="K40" s="588"/>
      <c r="L40" s="588"/>
      <c r="M40" s="588"/>
      <c r="N40" s="588"/>
      <c r="O40" s="588"/>
      <c r="P40" s="588"/>
    </row>
    <row r="41" spans="1:22" ht="27"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A43" s="313"/>
      <c r="C43" s="45"/>
      <c r="D43" s="45"/>
    </row>
    <row r="44" spans="1:22">
      <c r="C44" s="45"/>
      <c r="D44" s="45"/>
    </row>
    <row r="45" spans="1:22">
      <c r="C45" s="45"/>
      <c r="D45" s="45"/>
    </row>
    <row r="46" spans="1:22">
      <c r="A46" s="280"/>
      <c r="B46" s="280"/>
      <c r="C46" s="280"/>
      <c r="D46" s="280"/>
      <c r="N46" s="281"/>
      <c r="O46" s="281"/>
      <c r="P46" s="281"/>
      <c r="Q46" s="281"/>
    </row>
    <row r="48" spans="1:22" s="45" customFormat="1">
      <c r="C48" s="38" t="s">
        <v>460</v>
      </c>
      <c r="D48" s="36"/>
      <c r="E48" s="34"/>
      <c r="F48" s="39"/>
      <c r="G48" s="39"/>
      <c r="H48" s="39"/>
      <c r="I48" s="34"/>
      <c r="J48" s="1109"/>
      <c r="K48" s="1109"/>
      <c r="L48" s="1109"/>
      <c r="O48" s="34" t="s">
        <v>15</v>
      </c>
      <c r="P48" s="40" t="s">
        <v>31</v>
      </c>
      <c r="Q48" s="40"/>
      <c r="R48" s="40"/>
    </row>
    <row r="49" spans="3: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sheetData>
  <mergeCells count="19">
    <mergeCell ref="J48:L48"/>
    <mergeCell ref="C49:F49"/>
    <mergeCell ref="J49:L49"/>
    <mergeCell ref="P49:U49"/>
    <mergeCell ref="A41:Q41"/>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57" fitToHeight="0" orientation="landscape" r:id="rId1"/>
  <headerFooter scaleWithDoc="0" alignWithMargins="0">
    <oddHeader>&amp;L&amp;G&amp;R&amp;G</oddHead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AE42"/>
    <pageSetUpPr fitToPage="1"/>
  </sheetPr>
  <dimension ref="A1:V49"/>
  <sheetViews>
    <sheetView showGridLines="0" view="pageBreakPreview" topLeftCell="A4" zoomScaleNormal="85" zoomScaleSheetLayoutView="100" workbookViewId="0">
      <selection activeCell="G12" sqref="G12"/>
    </sheetView>
  </sheetViews>
  <sheetFormatPr baseColWidth="10" defaultColWidth="11.42578125" defaultRowHeight="13.5"/>
  <cols>
    <col min="1" max="1" width="4.7109375" style="44" customWidth="1"/>
    <col min="2" max="4" width="3.140625" style="44" customWidth="1"/>
    <col min="5" max="5" width="4" style="44" customWidth="1"/>
    <col min="6" max="6" width="31.42578125" style="44" customWidth="1"/>
    <col min="7" max="7" width="11.5703125" style="44" customWidth="1"/>
    <col min="8" max="8" width="8.7109375" style="44" bestFit="1" customWidth="1"/>
    <col min="9" max="9" width="11.28515625" style="44" bestFit="1" customWidth="1"/>
    <col min="10" max="10" width="10.85546875" style="44" bestFit="1" customWidth="1"/>
    <col min="11" max="12" width="7.5703125" style="44" customWidth="1"/>
    <col min="13" max="18" width="14.42578125" style="44" customWidth="1"/>
    <col min="19"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502</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36"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407"/>
      <c r="I7" s="407"/>
      <c r="J7" s="407"/>
      <c r="K7" s="407"/>
      <c r="L7" s="407"/>
      <c r="M7" s="407"/>
      <c r="N7" s="407"/>
      <c r="O7" s="407"/>
      <c r="P7" s="407"/>
      <c r="Q7" s="407"/>
      <c r="R7" s="407"/>
      <c r="S7" s="407"/>
      <c r="T7" s="407"/>
      <c r="U7" s="407"/>
      <c r="V7" s="407"/>
    </row>
    <row r="8" spans="1:22" s="375" customFormat="1" ht="15" customHeight="1">
      <c r="A8" s="286"/>
      <c r="B8" s="287">
        <v>2</v>
      </c>
      <c r="C8" s="312"/>
      <c r="D8" s="312"/>
      <c r="E8" s="312"/>
      <c r="F8" s="288" t="s">
        <v>309</v>
      </c>
      <c r="G8" s="284"/>
      <c r="H8" s="408"/>
      <c r="I8" s="408"/>
      <c r="J8" s="408"/>
      <c r="K8" s="408"/>
      <c r="L8" s="408"/>
      <c r="M8" s="408"/>
      <c r="N8" s="408"/>
      <c r="O8" s="408"/>
      <c r="P8" s="408"/>
      <c r="Q8" s="408"/>
      <c r="R8" s="408"/>
      <c r="S8" s="408"/>
      <c r="T8" s="408"/>
      <c r="U8" s="408"/>
      <c r="V8" s="408"/>
    </row>
    <row r="9" spans="1:22" s="375" customFormat="1" ht="15" customHeight="1">
      <c r="A9" s="286"/>
      <c r="B9" s="287"/>
      <c r="C9" s="287">
        <v>3</v>
      </c>
      <c r="D9" s="312"/>
      <c r="E9" s="312"/>
      <c r="F9" s="284" t="s">
        <v>312</v>
      </c>
      <c r="G9" s="284"/>
      <c r="H9" s="409"/>
      <c r="I9" s="410"/>
      <c r="J9" s="410"/>
      <c r="K9" s="410"/>
      <c r="L9" s="386"/>
      <c r="M9" s="386"/>
      <c r="N9" s="387"/>
      <c r="O9" s="387"/>
      <c r="P9" s="387"/>
      <c r="Q9" s="387"/>
      <c r="R9" s="387"/>
      <c r="S9" s="388"/>
      <c r="T9" s="388"/>
      <c r="U9" s="388"/>
      <c r="V9" s="389"/>
    </row>
    <row r="10" spans="1:22" s="375" customFormat="1" ht="24.75" customHeight="1">
      <c r="A10" s="286"/>
      <c r="B10" s="286"/>
      <c r="C10" s="286"/>
      <c r="D10" s="287">
        <v>2</v>
      </c>
      <c r="E10" s="312"/>
      <c r="F10" s="289" t="s">
        <v>408</v>
      </c>
      <c r="G10" s="284"/>
      <c r="H10" s="409"/>
      <c r="I10" s="386"/>
      <c r="J10" s="386"/>
      <c r="K10" s="386"/>
      <c r="L10" s="389"/>
      <c r="M10" s="389"/>
      <c r="N10" s="387"/>
      <c r="O10" s="387"/>
      <c r="P10" s="387"/>
      <c r="Q10" s="387"/>
      <c r="R10" s="387"/>
      <c r="S10" s="389"/>
      <c r="T10" s="389"/>
      <c r="U10" s="389"/>
      <c r="V10" s="389"/>
    </row>
    <row r="11" spans="1:22" s="375" customFormat="1" ht="15" customHeight="1">
      <c r="A11" s="286"/>
      <c r="B11" s="286"/>
      <c r="C11" s="286"/>
      <c r="D11" s="286"/>
      <c r="E11" s="287">
        <v>321</v>
      </c>
      <c r="F11" s="288" t="s">
        <v>413</v>
      </c>
      <c r="G11" s="290" t="s">
        <v>410</v>
      </c>
      <c r="H11" s="362">
        <v>513823</v>
      </c>
      <c r="I11" s="362">
        <v>513823</v>
      </c>
      <c r="J11" s="386">
        <v>386294</v>
      </c>
      <c r="K11" s="390">
        <f>+J11/H11</f>
        <v>0.75180363666087346</v>
      </c>
      <c r="L11" s="390">
        <f>+J11/I11</f>
        <v>0.75180363666087346</v>
      </c>
      <c r="M11" s="391">
        <v>0</v>
      </c>
      <c r="N11" s="391">
        <v>1952854.92</v>
      </c>
      <c r="O11" s="391">
        <v>0</v>
      </c>
      <c r="P11" s="391">
        <v>0</v>
      </c>
      <c r="Q11" s="391">
        <v>0</v>
      </c>
      <c r="R11" s="391">
        <v>0</v>
      </c>
      <c r="S11" s="563" t="s">
        <v>567</v>
      </c>
      <c r="T11" s="563" t="s">
        <v>567</v>
      </c>
      <c r="U11" s="563" t="s">
        <v>567</v>
      </c>
      <c r="V11" s="563" t="s">
        <v>567</v>
      </c>
    </row>
    <row r="12" spans="1:22" s="375" customFormat="1" ht="30.75" customHeight="1">
      <c r="A12" s="286"/>
      <c r="B12" s="286"/>
      <c r="C12" s="286"/>
      <c r="D12" s="286"/>
      <c r="E12" s="286">
        <v>322</v>
      </c>
      <c r="F12" s="284" t="s">
        <v>414</v>
      </c>
      <c r="G12" s="291" t="s">
        <v>415</v>
      </c>
      <c r="H12" s="362">
        <v>133673</v>
      </c>
      <c r="I12" s="362">
        <v>133673</v>
      </c>
      <c r="J12" s="386">
        <v>109993</v>
      </c>
      <c r="K12" s="390">
        <f>+J12/H12</f>
        <v>0.8228512863480284</v>
      </c>
      <c r="L12" s="390">
        <f>+J12/I12</f>
        <v>0.8228512863480284</v>
      </c>
      <c r="M12" s="391">
        <v>0</v>
      </c>
      <c r="N12" s="393">
        <v>262439478.28</v>
      </c>
      <c r="O12" s="393">
        <v>217967621.51000002</v>
      </c>
      <c r="P12" s="393">
        <v>123550753.02</v>
      </c>
      <c r="Q12" s="393">
        <v>123550753.02</v>
      </c>
      <c r="R12" s="393">
        <v>123550753.02</v>
      </c>
      <c r="S12" s="563" t="s">
        <v>567</v>
      </c>
      <c r="T12" s="390">
        <f>+P12/N12*100</f>
        <v>47.077807740564907</v>
      </c>
      <c r="U12" s="563" t="s">
        <v>567</v>
      </c>
      <c r="V12" s="390">
        <f>+Q12/N12*100</f>
        <v>47.077807740564907</v>
      </c>
    </row>
    <row r="13" spans="1:22" s="375" customFormat="1" ht="15" customHeight="1">
      <c r="A13" s="286"/>
      <c r="B13" s="286"/>
      <c r="C13" s="287"/>
      <c r="D13" s="287">
        <v>3</v>
      </c>
      <c r="E13" s="287"/>
      <c r="F13" s="284" t="s">
        <v>445</v>
      </c>
      <c r="G13" s="291"/>
      <c r="H13" s="362"/>
      <c r="I13" s="362"/>
      <c r="J13" s="386"/>
      <c r="K13" s="390"/>
      <c r="L13" s="390"/>
      <c r="M13" s="386"/>
      <c r="N13" s="387"/>
      <c r="O13" s="387"/>
      <c r="P13" s="387"/>
      <c r="Q13" s="387"/>
      <c r="R13" s="387"/>
      <c r="S13" s="392"/>
      <c r="T13" s="390"/>
      <c r="U13" s="392"/>
      <c r="V13" s="390"/>
    </row>
    <row r="14" spans="1:22" s="375" customFormat="1" ht="15" customHeight="1">
      <c r="A14" s="286"/>
      <c r="B14" s="286"/>
      <c r="C14" s="287"/>
      <c r="D14" s="287"/>
      <c r="E14" s="287">
        <v>326</v>
      </c>
      <c r="F14" s="284" t="s">
        <v>446</v>
      </c>
      <c r="G14" s="291" t="s">
        <v>447</v>
      </c>
      <c r="H14" s="362">
        <v>12372</v>
      </c>
      <c r="I14" s="362">
        <v>12372</v>
      </c>
      <c r="J14" s="386">
        <v>11593</v>
      </c>
      <c r="K14" s="390">
        <f>+J14/H14</f>
        <v>0.93703524086647272</v>
      </c>
      <c r="L14" s="390">
        <f>+J14/I14</f>
        <v>0.93703524086647272</v>
      </c>
      <c r="M14" s="411">
        <v>0</v>
      </c>
      <c r="N14" s="411">
        <v>43343860.710000001</v>
      </c>
      <c r="O14" s="411">
        <v>40994820.370000005</v>
      </c>
      <c r="P14" s="411">
        <v>23735197.32</v>
      </c>
      <c r="Q14" s="411">
        <v>23735197.32</v>
      </c>
      <c r="R14" s="411">
        <v>23735197.32</v>
      </c>
      <c r="S14" s="563" t="s">
        <v>567</v>
      </c>
      <c r="T14" s="390">
        <f>+P14/N14*100</f>
        <v>54.760228856410976</v>
      </c>
      <c r="U14" s="563" t="s">
        <v>567</v>
      </c>
      <c r="V14" s="390">
        <f>+Q14/N14*100</f>
        <v>54.760228856410976</v>
      </c>
    </row>
    <row r="15" spans="1:22" s="375" customFormat="1" ht="24">
      <c r="A15" s="286"/>
      <c r="B15" s="286"/>
      <c r="C15" s="287"/>
      <c r="D15" s="287"/>
      <c r="E15" s="287">
        <v>327</v>
      </c>
      <c r="F15" s="284" t="s">
        <v>448</v>
      </c>
      <c r="G15" s="291" t="s">
        <v>449</v>
      </c>
      <c r="H15" s="362">
        <v>91</v>
      </c>
      <c r="I15" s="362">
        <v>91</v>
      </c>
      <c r="J15" s="386">
        <v>91</v>
      </c>
      <c r="K15" s="390">
        <f>+J15/H15</f>
        <v>1</v>
      </c>
      <c r="L15" s="390">
        <f>+J15/I15</f>
        <v>1</v>
      </c>
      <c r="M15" s="411">
        <v>0</v>
      </c>
      <c r="N15" s="411">
        <v>32500000</v>
      </c>
      <c r="O15" s="411">
        <v>30799999.989999998</v>
      </c>
      <c r="P15" s="411">
        <v>25637173.699999999</v>
      </c>
      <c r="Q15" s="411">
        <v>25637173.699999999</v>
      </c>
      <c r="R15" s="411">
        <v>25637173.699999999</v>
      </c>
      <c r="S15" s="563" t="s">
        <v>567</v>
      </c>
      <c r="T15" s="390">
        <f>+P15/N15*100</f>
        <v>78.883611384615378</v>
      </c>
      <c r="U15" s="563" t="s">
        <v>567</v>
      </c>
      <c r="V15" s="390">
        <f>+Q15/N15*100</f>
        <v>78.883611384615378</v>
      </c>
    </row>
    <row r="16" spans="1:22" s="375" customFormat="1" ht="12">
      <c r="A16" s="286"/>
      <c r="B16" s="286"/>
      <c r="C16" s="287"/>
      <c r="D16" s="287"/>
      <c r="E16" s="287"/>
      <c r="F16" s="284"/>
      <c r="G16" s="291"/>
      <c r="H16" s="388"/>
      <c r="I16" s="386"/>
      <c r="J16" s="386"/>
      <c r="K16" s="412"/>
      <c r="L16" s="412"/>
      <c r="M16" s="386"/>
      <c r="N16" s="387"/>
      <c r="O16" s="387"/>
      <c r="P16" s="387"/>
      <c r="Q16" s="387"/>
      <c r="R16" s="387"/>
      <c r="S16" s="388"/>
      <c r="T16" s="388"/>
      <c r="U16" s="388"/>
      <c r="V16" s="389"/>
    </row>
    <row r="17" spans="1:22" s="375" customFormat="1" ht="12">
      <c r="A17" s="286"/>
      <c r="B17" s="286"/>
      <c r="C17" s="287"/>
      <c r="D17" s="287"/>
      <c r="E17" s="287"/>
      <c r="F17" s="284"/>
      <c r="G17" s="291"/>
      <c r="H17" s="362"/>
      <c r="I17" s="362"/>
      <c r="J17" s="386"/>
      <c r="K17" s="390"/>
      <c r="L17" s="390"/>
      <c r="M17" s="411"/>
      <c r="N17" s="387"/>
      <c r="O17" s="387"/>
      <c r="P17" s="387"/>
      <c r="Q17" s="387"/>
      <c r="R17" s="387"/>
      <c r="S17" s="392"/>
      <c r="T17" s="392"/>
      <c r="U17" s="392"/>
      <c r="V17" s="392"/>
    </row>
    <row r="18" spans="1:22" s="375" customFormat="1" ht="12">
      <c r="A18" s="286"/>
      <c r="B18" s="286"/>
      <c r="C18" s="287"/>
      <c r="D18" s="287"/>
      <c r="E18" s="287"/>
      <c r="F18" s="284"/>
      <c r="G18" s="287"/>
      <c r="H18" s="362"/>
      <c r="I18" s="362"/>
      <c r="J18" s="386"/>
      <c r="K18" s="390"/>
      <c r="L18" s="390"/>
      <c r="M18" s="411"/>
      <c r="N18" s="387"/>
      <c r="O18" s="387"/>
      <c r="P18" s="387"/>
      <c r="Q18" s="387"/>
      <c r="R18" s="387"/>
      <c r="S18" s="392"/>
      <c r="T18" s="392"/>
      <c r="U18" s="392"/>
      <c r="V18" s="392"/>
    </row>
    <row r="19" spans="1:22" s="375" customFormat="1" ht="12">
      <c r="A19" s="388"/>
      <c r="B19" s="388"/>
      <c r="C19" s="388"/>
      <c r="D19" s="388"/>
      <c r="E19" s="388"/>
      <c r="F19" s="388"/>
      <c r="G19" s="388"/>
      <c r="H19" s="388"/>
      <c r="I19" s="386"/>
      <c r="J19" s="386"/>
      <c r="K19" s="412"/>
      <c r="L19" s="412"/>
      <c r="M19" s="386"/>
      <c r="N19" s="387"/>
      <c r="O19" s="387"/>
      <c r="P19" s="387"/>
      <c r="Q19" s="387"/>
      <c r="R19" s="387"/>
      <c r="S19" s="388"/>
      <c r="T19" s="388"/>
      <c r="U19" s="388"/>
      <c r="V19" s="389"/>
    </row>
    <row r="20" spans="1:22" s="375" customFormat="1" ht="12">
      <c r="A20" s="388"/>
      <c r="B20" s="388"/>
      <c r="C20" s="388"/>
      <c r="D20" s="388"/>
      <c r="E20" s="388"/>
      <c r="F20" s="388"/>
      <c r="G20" s="388"/>
      <c r="H20" s="388"/>
      <c r="I20" s="386"/>
      <c r="J20" s="386"/>
      <c r="K20" s="386"/>
      <c r="L20" s="386"/>
      <c r="M20" s="386"/>
      <c r="N20" s="387"/>
      <c r="O20" s="387"/>
      <c r="P20" s="387"/>
      <c r="Q20" s="387"/>
      <c r="R20" s="387"/>
      <c r="S20" s="388"/>
      <c r="T20" s="388"/>
      <c r="U20" s="388"/>
      <c r="V20" s="389"/>
    </row>
    <row r="21" spans="1:22">
      <c r="A21" s="296"/>
      <c r="B21" s="296"/>
      <c r="C21" s="296"/>
      <c r="D21" s="296"/>
      <c r="E21" s="296"/>
      <c r="F21" s="296"/>
      <c r="G21" s="296"/>
      <c r="H21" s="296"/>
      <c r="I21" s="294"/>
      <c r="J21" s="294"/>
      <c r="K21" s="294"/>
      <c r="L21" s="294"/>
      <c r="M21" s="294"/>
      <c r="N21" s="295"/>
      <c r="O21" s="295"/>
      <c r="P21" s="295"/>
      <c r="Q21" s="295"/>
      <c r="R21" s="295"/>
      <c r="S21" s="296"/>
      <c r="T21" s="296"/>
      <c r="U21" s="296"/>
      <c r="V21" s="297"/>
    </row>
    <row r="22" spans="1:22">
      <c r="A22" s="48"/>
      <c r="B22" s="48"/>
      <c r="C22" s="48"/>
      <c r="D22" s="48"/>
      <c r="E22" s="48"/>
      <c r="F22" s="48"/>
      <c r="G22" s="48"/>
      <c r="H22" s="48"/>
      <c r="I22" s="46"/>
      <c r="J22" s="46"/>
      <c r="K22" s="46"/>
      <c r="L22" s="46"/>
      <c r="M22" s="46"/>
      <c r="N22" s="47"/>
      <c r="O22" s="47"/>
      <c r="P22" s="47"/>
      <c r="Q22" s="47"/>
      <c r="R22" s="47"/>
      <c r="S22" s="48"/>
      <c r="T22" s="48"/>
      <c r="U22" s="48"/>
      <c r="V22" s="49"/>
    </row>
    <row r="23" spans="1:22">
      <c r="A23" s="48"/>
      <c r="B23" s="48"/>
      <c r="C23" s="48"/>
      <c r="D23" s="48"/>
      <c r="E23" s="48"/>
      <c r="F23" s="48"/>
      <c r="G23" s="48"/>
      <c r="H23" s="48"/>
      <c r="I23" s="46"/>
      <c r="J23" s="46"/>
      <c r="K23" s="46"/>
      <c r="L23" s="46"/>
      <c r="M23" s="46"/>
      <c r="N23" s="47"/>
      <c r="O23" s="47"/>
      <c r="P23" s="47"/>
      <c r="Q23" s="47"/>
      <c r="R23" s="47"/>
      <c r="S23" s="48"/>
      <c r="T23" s="48"/>
      <c r="U23" s="48"/>
      <c r="V23" s="49"/>
    </row>
    <row r="24" spans="1:22">
      <c r="A24" s="48"/>
      <c r="B24" s="48"/>
      <c r="C24" s="48"/>
      <c r="D24" s="48"/>
      <c r="E24" s="48"/>
      <c r="F24" s="48"/>
      <c r="G24" s="48"/>
      <c r="H24" s="48"/>
      <c r="I24" s="46"/>
      <c r="J24" s="46"/>
      <c r="K24" s="46"/>
      <c r="L24" s="46"/>
      <c r="M24" s="46"/>
      <c r="N24" s="47"/>
      <c r="O24" s="47"/>
      <c r="P24" s="47"/>
      <c r="Q24" s="47"/>
      <c r="R24" s="47"/>
      <c r="S24" s="48"/>
      <c r="T24" s="48"/>
      <c r="U24" s="48"/>
      <c r="V24" s="49"/>
    </row>
    <row r="25" spans="1:22">
      <c r="A25" s="48"/>
      <c r="B25" s="48"/>
      <c r="C25" s="48"/>
      <c r="D25" s="48"/>
      <c r="E25" s="48"/>
      <c r="F25" s="48"/>
      <c r="G25" s="48"/>
      <c r="H25" s="48"/>
      <c r="I25" s="46"/>
      <c r="J25" s="46"/>
      <c r="K25" s="46"/>
      <c r="L25" s="46"/>
      <c r="M25" s="46"/>
      <c r="N25" s="47"/>
      <c r="O25" s="47"/>
      <c r="P25" s="47"/>
      <c r="Q25" s="47"/>
      <c r="R25" s="47"/>
      <c r="S25" s="48"/>
      <c r="T25" s="48"/>
      <c r="U25" s="48"/>
      <c r="V25" s="49"/>
    </row>
    <row r="26" spans="1:22">
      <c r="A26" s="48"/>
      <c r="B26" s="48"/>
      <c r="C26" s="48"/>
      <c r="D26" s="48"/>
      <c r="E26" s="48"/>
      <c r="F26" s="48"/>
      <c r="G26" s="48"/>
      <c r="H26" s="48"/>
      <c r="I26" s="46"/>
      <c r="J26" s="46"/>
      <c r="K26" s="46"/>
      <c r="L26" s="46"/>
      <c r="M26" s="46"/>
      <c r="N26" s="47"/>
      <c r="O26" s="47"/>
      <c r="P26" s="47"/>
      <c r="Q26" s="47"/>
      <c r="R26" s="47"/>
      <c r="S26" s="48"/>
      <c r="T26" s="48"/>
      <c r="U26" s="48"/>
      <c r="V26" s="49"/>
    </row>
    <row r="27" spans="1:22">
      <c r="A27" s="48"/>
      <c r="B27" s="48"/>
      <c r="C27" s="48"/>
      <c r="D27" s="48"/>
      <c r="E27" s="48"/>
      <c r="F27" s="48"/>
      <c r="G27" s="48"/>
      <c r="H27" s="48"/>
      <c r="I27" s="46"/>
      <c r="J27" s="46"/>
      <c r="K27" s="46"/>
      <c r="L27" s="46"/>
      <c r="M27" s="46"/>
      <c r="N27" s="47"/>
      <c r="O27" s="47"/>
      <c r="P27" s="47"/>
      <c r="Q27" s="47"/>
      <c r="R27" s="47"/>
      <c r="S27" s="48"/>
      <c r="T27" s="48"/>
      <c r="U27" s="48"/>
      <c r="V27" s="49"/>
    </row>
    <row r="28" spans="1:22">
      <c r="A28" s="48"/>
      <c r="B28" s="48"/>
      <c r="C28" s="48"/>
      <c r="D28" s="48"/>
      <c r="E28" s="48"/>
      <c r="F28" s="48"/>
      <c r="G28" s="48"/>
      <c r="H28" s="48"/>
      <c r="I28" s="46"/>
      <c r="J28" s="46"/>
      <c r="K28" s="46"/>
      <c r="L28" s="46"/>
      <c r="M28" s="46"/>
      <c r="N28" s="47"/>
      <c r="O28" s="47"/>
      <c r="P28" s="47"/>
      <c r="Q28" s="47"/>
      <c r="R28" s="47"/>
      <c r="S28" s="48"/>
      <c r="T28" s="48"/>
      <c r="U28" s="48"/>
      <c r="V28" s="49"/>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48"/>
      <c r="G36" s="48"/>
      <c r="H36" s="48"/>
      <c r="I36" s="46"/>
      <c r="J36" s="46"/>
      <c r="K36" s="46"/>
      <c r="L36" s="46"/>
      <c r="M36" s="46"/>
      <c r="N36" s="47"/>
      <c r="O36" s="47"/>
      <c r="P36" s="47"/>
      <c r="Q36" s="47"/>
      <c r="R36" s="47"/>
      <c r="S36" s="48"/>
      <c r="T36" s="48"/>
      <c r="U36" s="48"/>
      <c r="V36" s="49"/>
    </row>
    <row r="37" spans="1:22">
      <c r="A37" s="48"/>
      <c r="B37" s="48"/>
      <c r="C37" s="48"/>
      <c r="D37" s="48"/>
      <c r="E37" s="48"/>
      <c r="F37" s="37" t="s">
        <v>125</v>
      </c>
      <c r="G37" s="48"/>
      <c r="H37" s="48"/>
      <c r="I37" s="46"/>
      <c r="J37" s="46"/>
      <c r="K37" s="46"/>
      <c r="L37" s="46"/>
      <c r="M37" s="564">
        <f>SUM(M10:M36)</f>
        <v>0</v>
      </c>
      <c r="N37" s="564">
        <f t="shared" ref="N37:R37" si="0">SUM(N10:N36)</f>
        <v>340236193.90999997</v>
      </c>
      <c r="O37" s="564">
        <f t="shared" si="0"/>
        <v>289762441.87</v>
      </c>
      <c r="P37" s="564">
        <f t="shared" si="0"/>
        <v>172923124.03999999</v>
      </c>
      <c r="Q37" s="564">
        <f t="shared" si="0"/>
        <v>172923124.03999999</v>
      </c>
      <c r="R37" s="564">
        <f t="shared" si="0"/>
        <v>172923124.03999999</v>
      </c>
      <c r="S37" s="48"/>
      <c r="T37" s="48"/>
      <c r="U37" s="48"/>
      <c r="V37" s="49"/>
    </row>
    <row r="38" spans="1:22">
      <c r="A38" s="51"/>
      <c r="B38" s="51"/>
      <c r="C38" s="51"/>
      <c r="D38" s="51"/>
      <c r="E38" s="51"/>
      <c r="F38" s="51"/>
      <c r="G38" s="51"/>
      <c r="H38" s="51"/>
      <c r="I38" s="52"/>
      <c r="J38" s="52"/>
      <c r="K38" s="52"/>
      <c r="L38" s="52"/>
      <c r="M38" s="52"/>
      <c r="N38" s="53">
        <v>1417660133</v>
      </c>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605">
        <v>106823802</v>
      </c>
      <c r="O39" s="375"/>
      <c r="P39" s="375"/>
    </row>
    <row r="40" spans="1:22">
      <c r="A40" s="585" t="s">
        <v>570</v>
      </c>
      <c r="B40" s="316"/>
      <c r="C40" s="316"/>
      <c r="D40" s="316"/>
      <c r="E40" s="586"/>
      <c r="F40" s="586"/>
      <c r="G40" s="586"/>
      <c r="H40" s="587"/>
      <c r="I40" s="587"/>
      <c r="J40" s="587"/>
      <c r="K40" s="588"/>
      <c r="L40" s="588"/>
      <c r="M40" s="588"/>
      <c r="N40" s="606">
        <v>398198465.63999999</v>
      </c>
      <c r="O40" s="588"/>
      <c r="P40" s="588"/>
    </row>
    <row r="41" spans="1:22" ht="28.5"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A43" s="313"/>
      <c r="C43" s="45"/>
      <c r="D43" s="45"/>
    </row>
    <row r="44" spans="1:22">
      <c r="C44" s="45"/>
      <c r="D44" s="45"/>
    </row>
    <row r="45" spans="1:22">
      <c r="C45" s="45"/>
      <c r="D45" s="45"/>
    </row>
    <row r="46" spans="1:22">
      <c r="A46" s="308"/>
      <c r="B46" s="308"/>
      <c r="C46" s="308"/>
      <c r="D46" s="308"/>
      <c r="N46" s="309"/>
      <c r="O46" s="309"/>
      <c r="P46" s="309"/>
      <c r="Q46" s="309"/>
    </row>
    <row r="48" spans="1:22" s="45" customFormat="1">
      <c r="C48" s="38" t="s">
        <v>460</v>
      </c>
      <c r="D48" s="36"/>
      <c r="E48" s="34"/>
      <c r="F48" s="39"/>
      <c r="G48" s="39"/>
      <c r="H48" s="39"/>
      <c r="I48" s="34"/>
      <c r="J48" s="1109"/>
      <c r="K48" s="1109"/>
      <c r="L48" s="1109"/>
      <c r="O48" s="34" t="s">
        <v>15</v>
      </c>
      <c r="P48" s="40" t="s">
        <v>31</v>
      </c>
      <c r="Q48" s="40"/>
      <c r="R48" s="40"/>
    </row>
    <row r="49" spans="3: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sheetData>
  <mergeCells count="19">
    <mergeCell ref="A1:V1"/>
    <mergeCell ref="A2:V2"/>
    <mergeCell ref="A3:H3"/>
    <mergeCell ref="A4:A6"/>
    <mergeCell ref="B4:B6"/>
    <mergeCell ref="C4:C6"/>
    <mergeCell ref="D4:D6"/>
    <mergeCell ref="E4:E6"/>
    <mergeCell ref="F4:F6"/>
    <mergeCell ref="G4:G6"/>
    <mergeCell ref="H5:J5"/>
    <mergeCell ref="K5:L5"/>
    <mergeCell ref="M5:R5"/>
    <mergeCell ref="S5:V5"/>
    <mergeCell ref="A41:Q41"/>
    <mergeCell ref="J48:L48"/>
    <mergeCell ref="C49:F49"/>
    <mergeCell ref="J49:L49"/>
    <mergeCell ref="P49:U49"/>
  </mergeCells>
  <printOptions horizontalCentered="1"/>
  <pageMargins left="0.23622047244094491" right="0.23622047244094491" top="1.0236220472440944" bottom="0.74803149606299213" header="0.31496062992125984" footer="0.31496062992125984"/>
  <pageSetup scale="58" fitToHeight="0" orientation="landscape" r:id="rId1"/>
  <headerFooter scaleWithDoc="0" alignWithMargins="0">
    <oddHeader>&amp;L&amp;G&amp;R&amp;G</oddHead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AE42"/>
    <pageSetUpPr fitToPage="1"/>
  </sheetPr>
  <dimension ref="A1:X49"/>
  <sheetViews>
    <sheetView showGridLines="0" view="pageBreakPreview" zoomScaleNormal="85" zoomScaleSheetLayoutView="100" workbookViewId="0">
      <selection sqref="A1:V1"/>
    </sheetView>
  </sheetViews>
  <sheetFormatPr baseColWidth="10" defaultColWidth="11.42578125" defaultRowHeight="13.5"/>
  <cols>
    <col min="1" max="1" width="4.7109375" style="44" customWidth="1"/>
    <col min="2" max="4" width="3.140625" style="44" customWidth="1"/>
    <col min="5" max="5" width="4" style="44" customWidth="1"/>
    <col min="6" max="6" width="31.42578125" style="44" customWidth="1"/>
    <col min="7" max="7" width="9.7109375" style="44" customWidth="1"/>
    <col min="8" max="8" width="8.7109375" style="44" bestFit="1" customWidth="1"/>
    <col min="9" max="9" width="11.28515625" style="44" bestFit="1" customWidth="1"/>
    <col min="10" max="10" width="10.85546875" style="44" bestFit="1" customWidth="1"/>
    <col min="11" max="12" width="7.5703125" style="44" customWidth="1"/>
    <col min="13" max="18" width="14.42578125" style="44" customWidth="1"/>
    <col min="19" max="20" width="7.7109375" style="44" bestFit="1" customWidth="1"/>
    <col min="21" max="22" width="8.7109375" style="44" bestFit="1" customWidth="1"/>
    <col min="23" max="16384" width="11.42578125" style="44"/>
  </cols>
  <sheetData>
    <row r="1" spans="1:24"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4" s="375" customFormat="1" ht="20.25" customHeight="1">
      <c r="A2" s="1119" t="s">
        <v>491</v>
      </c>
      <c r="B2" s="1120"/>
      <c r="C2" s="1120"/>
      <c r="D2" s="1120"/>
      <c r="E2" s="1120"/>
      <c r="F2" s="1120"/>
      <c r="G2" s="1120"/>
      <c r="H2" s="1120"/>
      <c r="I2" s="1120"/>
      <c r="J2" s="1120"/>
      <c r="K2" s="1120"/>
      <c r="L2" s="1120"/>
      <c r="M2" s="1120"/>
      <c r="N2" s="1120"/>
      <c r="O2" s="1120"/>
      <c r="P2" s="1120"/>
      <c r="Q2" s="1120"/>
      <c r="R2" s="1120"/>
      <c r="S2" s="1120"/>
      <c r="T2" s="1120"/>
      <c r="U2" s="1120"/>
      <c r="V2" s="1121"/>
      <c r="X2" s="375" t="s">
        <v>490</v>
      </c>
    </row>
    <row r="3" spans="1:24"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4"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4" s="375" customFormat="1" ht="42.75"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4"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4" s="375" customFormat="1" ht="24">
      <c r="A7" s="311">
        <v>1</v>
      </c>
      <c r="B7" s="311"/>
      <c r="C7" s="311"/>
      <c r="D7" s="311"/>
      <c r="E7" s="311"/>
      <c r="F7" s="284" t="s">
        <v>392</v>
      </c>
      <c r="G7" s="285"/>
      <c r="H7" s="407"/>
      <c r="I7" s="407"/>
      <c r="J7" s="407"/>
      <c r="K7" s="407"/>
      <c r="L7" s="407"/>
      <c r="M7" s="407"/>
      <c r="N7" s="407"/>
      <c r="O7" s="407"/>
      <c r="P7" s="407"/>
      <c r="Q7" s="407"/>
      <c r="R7" s="407"/>
      <c r="S7" s="407"/>
      <c r="T7" s="407"/>
      <c r="U7" s="407"/>
      <c r="V7" s="407"/>
    </row>
    <row r="8" spans="1:24" s="375" customFormat="1" ht="13.5" customHeight="1">
      <c r="A8" s="286"/>
      <c r="B8" s="287">
        <v>2</v>
      </c>
      <c r="C8" s="312"/>
      <c r="D8" s="312"/>
      <c r="E8" s="312"/>
      <c r="F8" s="288" t="s">
        <v>309</v>
      </c>
      <c r="G8" s="284"/>
      <c r="H8" s="408"/>
      <c r="I8" s="408"/>
      <c r="J8" s="408"/>
      <c r="K8" s="408"/>
      <c r="L8" s="408"/>
      <c r="M8" s="408"/>
      <c r="N8" s="408"/>
      <c r="O8" s="408"/>
      <c r="P8" s="408"/>
      <c r="Q8" s="408"/>
      <c r="R8" s="408"/>
      <c r="S8" s="408"/>
      <c r="T8" s="408"/>
      <c r="U8" s="408"/>
      <c r="V8" s="408"/>
    </row>
    <row r="9" spans="1:24" s="375" customFormat="1" ht="12">
      <c r="A9" s="286"/>
      <c r="B9" s="287"/>
      <c r="C9" s="287">
        <v>3</v>
      </c>
      <c r="D9" s="312"/>
      <c r="E9" s="312"/>
      <c r="F9" s="284" t="s">
        <v>312</v>
      </c>
      <c r="G9" s="284"/>
      <c r="H9" s="409"/>
      <c r="I9" s="410"/>
      <c r="J9" s="410"/>
      <c r="K9" s="410"/>
      <c r="L9" s="386"/>
      <c r="M9" s="386"/>
      <c r="N9" s="387"/>
      <c r="O9" s="387"/>
      <c r="P9" s="387"/>
      <c r="Q9" s="387"/>
      <c r="R9" s="387"/>
      <c r="S9" s="388"/>
      <c r="T9" s="388"/>
      <c r="U9" s="388"/>
      <c r="V9" s="389"/>
    </row>
    <row r="10" spans="1:24" s="375" customFormat="1" ht="25.5" customHeight="1">
      <c r="A10" s="286"/>
      <c r="B10" s="286"/>
      <c r="C10" s="286"/>
      <c r="D10" s="287">
        <v>2</v>
      </c>
      <c r="E10" s="312"/>
      <c r="F10" s="289" t="s">
        <v>408</v>
      </c>
      <c r="G10" s="284"/>
      <c r="H10" s="409"/>
      <c r="I10" s="386"/>
      <c r="J10" s="386"/>
      <c r="K10" s="386"/>
      <c r="L10" s="389"/>
      <c r="M10" s="389"/>
      <c r="N10" s="387"/>
      <c r="O10" s="387"/>
      <c r="P10" s="387"/>
      <c r="Q10" s="387"/>
      <c r="R10" s="387"/>
      <c r="S10" s="389"/>
      <c r="T10" s="389"/>
      <c r="U10" s="389"/>
      <c r="V10" s="389"/>
    </row>
    <row r="11" spans="1:24" s="375" customFormat="1" ht="24">
      <c r="A11" s="286"/>
      <c r="B11" s="286"/>
      <c r="C11" s="287"/>
      <c r="D11" s="287"/>
      <c r="E11" s="287">
        <v>322</v>
      </c>
      <c r="F11" s="284" t="s">
        <v>414</v>
      </c>
      <c r="G11" s="291" t="s">
        <v>415</v>
      </c>
      <c r="H11" s="362">
        <v>133673</v>
      </c>
      <c r="I11" s="362">
        <v>133673</v>
      </c>
      <c r="J11" s="386">
        <v>109993</v>
      </c>
      <c r="K11" s="390">
        <f>+J11/H11*100</f>
        <v>82.285128634802845</v>
      </c>
      <c r="L11" s="390">
        <f>+J11/I11*100</f>
        <v>82.285128634802845</v>
      </c>
      <c r="M11" s="565">
        <v>0</v>
      </c>
      <c r="N11" s="565">
        <v>106823802</v>
      </c>
      <c r="O11" s="565">
        <v>60249782.409999996</v>
      </c>
      <c r="P11" s="565">
        <v>33671868.409999996</v>
      </c>
      <c r="Q11" s="565">
        <v>33671868.409999996</v>
      </c>
      <c r="R11" s="565">
        <v>33671868.409999996</v>
      </c>
      <c r="S11" s="563" t="s">
        <v>567</v>
      </c>
      <c r="T11" s="390">
        <f>+P11/N11*100</f>
        <v>31.520941756032983</v>
      </c>
      <c r="U11" s="563" t="s">
        <v>567</v>
      </c>
      <c r="V11" s="390">
        <f>+Q11/N11*100</f>
        <v>31.520941756032983</v>
      </c>
    </row>
    <row r="12" spans="1:24" s="375" customFormat="1" ht="12">
      <c r="A12" s="286"/>
      <c r="B12" s="286"/>
      <c r="C12" s="287"/>
      <c r="D12" s="287"/>
      <c r="E12" s="287"/>
      <c r="F12" s="284"/>
      <c r="G12" s="291"/>
      <c r="H12" s="408"/>
      <c r="I12" s="386"/>
      <c r="J12" s="386"/>
      <c r="K12" s="386"/>
      <c r="L12" s="386"/>
      <c r="M12" s="386"/>
      <c r="N12" s="387"/>
      <c r="O12" s="387"/>
      <c r="P12" s="387"/>
      <c r="Q12" s="387"/>
      <c r="R12" s="387"/>
      <c r="S12" s="388"/>
      <c r="T12" s="388"/>
      <c r="U12" s="388"/>
      <c r="V12" s="389"/>
    </row>
    <row r="13" spans="1:24" s="375" customFormat="1" ht="12">
      <c r="A13" s="286"/>
      <c r="B13" s="286"/>
      <c r="C13" s="287"/>
      <c r="D13" s="287"/>
      <c r="E13" s="287"/>
      <c r="F13" s="284"/>
      <c r="G13" s="291"/>
      <c r="H13" s="388"/>
      <c r="I13" s="386"/>
      <c r="J13" s="386"/>
      <c r="K13" s="386"/>
      <c r="L13" s="386"/>
      <c r="M13" s="386"/>
      <c r="N13" s="387"/>
      <c r="O13" s="387"/>
      <c r="P13" s="387"/>
      <c r="Q13" s="387"/>
      <c r="R13" s="387"/>
      <c r="S13" s="388"/>
      <c r="T13" s="388"/>
      <c r="U13" s="388"/>
      <c r="V13" s="389"/>
    </row>
    <row r="14" spans="1:24" s="375" customFormat="1" ht="12">
      <c r="A14" s="398"/>
      <c r="B14" s="398"/>
      <c r="C14" s="398"/>
      <c r="D14" s="398"/>
      <c r="E14" s="398"/>
      <c r="F14" s="398"/>
      <c r="G14" s="398"/>
      <c r="H14" s="398"/>
      <c r="I14" s="399"/>
      <c r="J14" s="399"/>
      <c r="K14" s="399"/>
      <c r="L14" s="399"/>
      <c r="M14" s="399"/>
      <c r="N14" s="400"/>
      <c r="O14" s="400"/>
      <c r="P14" s="400"/>
      <c r="Q14" s="400"/>
      <c r="R14" s="400"/>
      <c r="S14" s="398"/>
      <c r="T14" s="398"/>
      <c r="U14" s="398"/>
      <c r="V14" s="397"/>
    </row>
    <row r="15" spans="1:24" s="375" customFormat="1" ht="12">
      <c r="A15" s="398"/>
      <c r="B15" s="398"/>
      <c r="C15" s="398"/>
      <c r="D15" s="398"/>
      <c r="E15" s="398"/>
      <c r="F15" s="398"/>
      <c r="G15" s="398"/>
      <c r="H15" s="398"/>
      <c r="I15" s="399"/>
      <c r="J15" s="399"/>
      <c r="K15" s="399"/>
      <c r="L15" s="399"/>
      <c r="M15" s="399"/>
      <c r="N15" s="400"/>
      <c r="O15" s="400"/>
      <c r="P15" s="400"/>
      <c r="Q15" s="400"/>
      <c r="R15" s="400"/>
      <c r="S15" s="398"/>
      <c r="T15" s="398"/>
      <c r="U15" s="398"/>
      <c r="V15" s="397"/>
    </row>
    <row r="16" spans="1:24" s="375" customFormat="1" ht="12">
      <c r="A16" s="398"/>
      <c r="B16" s="398"/>
      <c r="C16" s="398"/>
      <c r="D16" s="398"/>
      <c r="E16" s="398"/>
      <c r="F16" s="398"/>
      <c r="G16" s="398"/>
      <c r="H16" s="398"/>
      <c r="I16" s="399"/>
      <c r="J16" s="399"/>
      <c r="K16" s="399"/>
      <c r="L16" s="399"/>
      <c r="M16" s="399"/>
      <c r="N16" s="400"/>
      <c r="O16" s="400"/>
      <c r="P16" s="400"/>
      <c r="Q16" s="400"/>
      <c r="R16" s="400"/>
      <c r="S16" s="398"/>
      <c r="T16" s="398"/>
      <c r="U16" s="398"/>
      <c r="V16" s="397"/>
    </row>
    <row r="17" spans="1:22" s="375" customFormat="1" ht="12">
      <c r="A17" s="398"/>
      <c r="B17" s="398"/>
      <c r="C17" s="398"/>
      <c r="D17" s="398"/>
      <c r="E17" s="398"/>
      <c r="F17" s="398"/>
      <c r="G17" s="398"/>
      <c r="H17" s="398"/>
      <c r="I17" s="399"/>
      <c r="J17" s="399"/>
      <c r="K17" s="399"/>
      <c r="L17" s="399"/>
      <c r="M17" s="399"/>
      <c r="N17" s="400"/>
      <c r="O17" s="400"/>
      <c r="P17" s="400"/>
      <c r="Q17" s="400"/>
      <c r="R17" s="400"/>
      <c r="S17" s="398"/>
      <c r="T17" s="398"/>
      <c r="U17" s="398"/>
      <c r="V17" s="397"/>
    </row>
    <row r="18" spans="1:22">
      <c r="A18" s="50"/>
      <c r="B18" s="48"/>
      <c r="C18" s="48"/>
      <c r="D18" s="48"/>
      <c r="E18" s="48"/>
      <c r="F18" s="48"/>
      <c r="G18" s="48"/>
      <c r="H18" s="48"/>
      <c r="I18" s="46"/>
      <c r="J18" s="46"/>
      <c r="K18" s="46"/>
      <c r="L18" s="46"/>
      <c r="M18" s="46"/>
      <c r="N18" s="47"/>
      <c r="O18" s="47"/>
      <c r="P18" s="47"/>
      <c r="Q18" s="47"/>
      <c r="R18" s="47"/>
      <c r="S18" s="48"/>
      <c r="T18" s="48"/>
      <c r="U18" s="48"/>
      <c r="V18" s="49"/>
    </row>
    <row r="19" spans="1:22">
      <c r="A19" s="48"/>
      <c r="B19" s="48"/>
      <c r="C19" s="48"/>
      <c r="D19" s="48"/>
      <c r="E19" s="48"/>
      <c r="F19" s="48"/>
      <c r="G19" s="48"/>
      <c r="H19" s="48"/>
      <c r="I19" s="46"/>
      <c r="J19" s="46"/>
      <c r="K19" s="46"/>
      <c r="L19" s="46"/>
      <c r="M19" s="46"/>
      <c r="N19" s="47"/>
      <c r="O19" s="47"/>
      <c r="P19" s="47"/>
      <c r="Q19" s="47"/>
      <c r="R19" s="47"/>
      <c r="S19" s="48"/>
      <c r="T19" s="48"/>
      <c r="U19" s="48"/>
      <c r="V19" s="49"/>
    </row>
    <row r="20" spans="1:22">
      <c r="A20" s="48"/>
      <c r="B20" s="48"/>
      <c r="C20" s="48"/>
      <c r="D20" s="48"/>
      <c r="E20" s="48"/>
      <c r="F20" s="48"/>
      <c r="G20" s="48"/>
      <c r="H20" s="48"/>
      <c r="I20" s="46"/>
      <c r="J20" s="46"/>
      <c r="K20" s="46"/>
      <c r="L20" s="46"/>
      <c r="M20" s="46"/>
      <c r="N20" s="47"/>
      <c r="O20" s="47"/>
      <c r="P20" s="47"/>
      <c r="Q20" s="47"/>
      <c r="R20" s="47"/>
      <c r="S20" s="48"/>
      <c r="T20" s="48"/>
      <c r="U20" s="48"/>
      <c r="V20" s="49"/>
    </row>
    <row r="21" spans="1:22">
      <c r="A21" s="48"/>
      <c r="B21" s="48"/>
      <c r="C21" s="48"/>
      <c r="D21" s="48"/>
      <c r="E21" s="48"/>
      <c r="F21" s="48"/>
      <c r="G21" s="48"/>
      <c r="H21" s="48"/>
      <c r="I21" s="46"/>
      <c r="J21" s="46"/>
      <c r="K21" s="46"/>
      <c r="L21" s="46"/>
      <c r="M21" s="46"/>
      <c r="N21" s="47"/>
      <c r="O21" s="47"/>
      <c r="P21" s="47"/>
      <c r="Q21" s="47"/>
      <c r="R21" s="47"/>
      <c r="S21" s="48"/>
      <c r="T21" s="48"/>
      <c r="U21" s="48"/>
      <c r="V21" s="49"/>
    </row>
    <row r="22" spans="1:22">
      <c r="A22" s="48"/>
      <c r="B22" s="48"/>
      <c r="C22" s="48"/>
      <c r="D22" s="48"/>
      <c r="E22" s="48"/>
      <c r="F22" s="48"/>
      <c r="G22" s="48"/>
      <c r="H22" s="48"/>
      <c r="I22" s="46"/>
      <c r="J22" s="46"/>
      <c r="K22" s="46"/>
      <c r="L22" s="46"/>
      <c r="M22" s="46"/>
      <c r="N22" s="47"/>
      <c r="O22" s="47"/>
      <c r="P22" s="47"/>
      <c r="Q22" s="47"/>
      <c r="R22" s="47"/>
      <c r="S22" s="48"/>
      <c r="T22" s="48"/>
      <c r="U22" s="48"/>
      <c r="V22" s="49"/>
    </row>
    <row r="23" spans="1:22">
      <c r="A23" s="48"/>
      <c r="B23" s="48"/>
      <c r="C23" s="48"/>
      <c r="D23" s="48"/>
      <c r="E23" s="48"/>
      <c r="F23" s="48"/>
      <c r="G23" s="48"/>
      <c r="H23" s="48"/>
      <c r="I23" s="46"/>
      <c r="J23" s="46"/>
      <c r="K23" s="46"/>
      <c r="L23" s="46"/>
      <c r="M23" s="46"/>
      <c r="N23" s="47"/>
      <c r="O23" s="47"/>
      <c r="P23" s="47"/>
      <c r="Q23" s="47"/>
      <c r="R23" s="47"/>
      <c r="S23" s="48"/>
      <c r="T23" s="48"/>
      <c r="U23" s="48"/>
      <c r="V23" s="49"/>
    </row>
    <row r="24" spans="1:22">
      <c r="A24" s="48"/>
      <c r="B24" s="48"/>
      <c r="C24" s="48"/>
      <c r="D24" s="48"/>
      <c r="E24" s="48"/>
      <c r="F24" s="48"/>
      <c r="G24" s="48"/>
      <c r="H24" s="48"/>
      <c r="I24" s="46"/>
      <c r="J24" s="46"/>
      <c r="K24" s="46"/>
      <c r="L24" s="46"/>
      <c r="M24" s="46"/>
      <c r="N24" s="47"/>
      <c r="O24" s="47"/>
      <c r="P24" s="47"/>
      <c r="Q24" s="47"/>
      <c r="R24" s="47"/>
      <c r="S24" s="48"/>
      <c r="T24" s="48"/>
      <c r="U24" s="48"/>
      <c r="V24" s="49"/>
    </row>
    <row r="25" spans="1:22">
      <c r="A25" s="48"/>
      <c r="B25" s="48"/>
      <c r="C25" s="48"/>
      <c r="D25" s="48"/>
      <c r="E25" s="48"/>
      <c r="F25" s="48"/>
      <c r="G25" s="48"/>
      <c r="H25" s="48"/>
      <c r="I25" s="46"/>
      <c r="J25" s="46"/>
      <c r="K25" s="46"/>
      <c r="L25" s="46"/>
      <c r="M25" s="46"/>
      <c r="N25" s="47"/>
      <c r="O25" s="47"/>
      <c r="P25" s="47"/>
      <c r="Q25" s="47"/>
      <c r="R25" s="47"/>
      <c r="S25" s="48"/>
      <c r="T25" s="48"/>
      <c r="U25" s="48"/>
      <c r="V25" s="49"/>
    </row>
    <row r="26" spans="1:22">
      <c r="A26" s="48"/>
      <c r="B26" s="48"/>
      <c r="C26" s="48"/>
      <c r="D26" s="48"/>
      <c r="E26" s="48"/>
      <c r="F26" s="48"/>
      <c r="G26" s="48"/>
      <c r="H26" s="48"/>
      <c r="I26" s="46"/>
      <c r="J26" s="46"/>
      <c r="K26" s="46"/>
      <c r="L26" s="46"/>
      <c r="M26" s="46"/>
      <c r="N26" s="47"/>
      <c r="O26" s="47"/>
      <c r="P26" s="47"/>
      <c r="Q26" s="47"/>
      <c r="R26" s="47"/>
      <c r="S26" s="48"/>
      <c r="T26" s="48"/>
      <c r="U26" s="48"/>
      <c r="V26" s="49"/>
    </row>
    <row r="27" spans="1:22">
      <c r="A27" s="48"/>
      <c r="B27" s="48"/>
      <c r="C27" s="48"/>
      <c r="D27" s="48"/>
      <c r="E27" s="48"/>
      <c r="F27" s="48"/>
      <c r="G27" s="48"/>
      <c r="H27" s="48"/>
      <c r="I27" s="46"/>
      <c r="J27" s="46"/>
      <c r="K27" s="46"/>
      <c r="L27" s="46"/>
      <c r="M27" s="46"/>
      <c r="N27" s="47"/>
      <c r="O27" s="47"/>
      <c r="P27" s="47"/>
      <c r="Q27" s="47"/>
      <c r="R27" s="47"/>
      <c r="S27" s="48"/>
      <c r="T27" s="48"/>
      <c r="U27" s="48"/>
      <c r="V27" s="49"/>
    </row>
    <row r="28" spans="1:22">
      <c r="A28" s="48"/>
      <c r="B28" s="48"/>
      <c r="C28" s="48"/>
      <c r="D28" s="48"/>
      <c r="E28" s="48"/>
      <c r="F28" s="48"/>
      <c r="G28" s="48"/>
      <c r="H28" s="48"/>
      <c r="I28" s="46"/>
      <c r="J28" s="46"/>
      <c r="K28" s="46"/>
      <c r="L28" s="46"/>
      <c r="M28" s="46"/>
      <c r="N28" s="47"/>
      <c r="O28" s="47"/>
      <c r="P28" s="47"/>
      <c r="Q28" s="47"/>
      <c r="R28" s="47"/>
      <c r="S28" s="48"/>
      <c r="T28" s="48"/>
      <c r="U28" s="48"/>
      <c r="V28" s="49"/>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48"/>
      <c r="G36" s="48"/>
      <c r="H36" s="48"/>
      <c r="I36" s="46"/>
      <c r="J36" s="46"/>
      <c r="K36" s="46"/>
      <c r="L36" s="46"/>
      <c r="M36" s="46"/>
      <c r="N36" s="47"/>
      <c r="O36" s="47"/>
      <c r="P36" s="47"/>
      <c r="Q36" s="47"/>
      <c r="R36" s="47"/>
      <c r="S36" s="48"/>
      <c r="T36" s="48"/>
      <c r="U36" s="48"/>
      <c r="V36" s="49"/>
    </row>
    <row r="37" spans="1:22">
      <c r="A37" s="48"/>
      <c r="B37" s="48"/>
      <c r="C37" s="48"/>
      <c r="D37" s="48"/>
      <c r="E37" s="48"/>
      <c r="F37" s="37" t="s">
        <v>125</v>
      </c>
      <c r="G37" s="48"/>
      <c r="H37" s="48"/>
      <c r="I37" s="46"/>
      <c r="J37" s="46"/>
      <c r="K37" s="46"/>
      <c r="L37" s="46"/>
      <c r="M37" s="564">
        <f>SUM(M11:M36)</f>
        <v>0</v>
      </c>
      <c r="N37" s="564">
        <f t="shared" ref="N37:R37" si="0">SUM(N11:N36)</f>
        <v>106823802</v>
      </c>
      <c r="O37" s="564">
        <f t="shared" si="0"/>
        <v>60249782.409999996</v>
      </c>
      <c r="P37" s="564">
        <f t="shared" si="0"/>
        <v>33671868.409999996</v>
      </c>
      <c r="Q37" s="564">
        <f t="shared" si="0"/>
        <v>33671868.409999996</v>
      </c>
      <c r="R37" s="564">
        <f t="shared" si="0"/>
        <v>33671868.409999996</v>
      </c>
      <c r="S37" s="48"/>
      <c r="T37" s="48"/>
      <c r="U37" s="48"/>
      <c r="V37" s="49"/>
    </row>
    <row r="38" spans="1:22">
      <c r="A38" s="51"/>
      <c r="B38" s="51"/>
      <c r="C38" s="51"/>
      <c r="D38" s="51"/>
      <c r="E38" s="51"/>
      <c r="F38" s="51"/>
      <c r="G38" s="51"/>
      <c r="H38" s="51"/>
      <c r="I38" s="52"/>
      <c r="J38" s="52"/>
      <c r="K38" s="52"/>
      <c r="L38" s="52"/>
      <c r="M38" s="52"/>
      <c r="N38" s="53"/>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375"/>
      <c r="O39" s="375"/>
      <c r="P39" s="375"/>
    </row>
    <row r="40" spans="1:22">
      <c r="A40" s="585" t="s">
        <v>570</v>
      </c>
      <c r="B40" s="316"/>
      <c r="C40" s="316"/>
      <c r="D40" s="316"/>
      <c r="E40" s="586"/>
      <c r="F40" s="586"/>
      <c r="G40" s="586"/>
      <c r="H40" s="587"/>
      <c r="I40" s="587"/>
      <c r="J40" s="587"/>
      <c r="K40" s="588"/>
      <c r="L40" s="588"/>
      <c r="M40" s="588"/>
      <c r="N40" s="588"/>
      <c r="O40" s="588"/>
      <c r="P40" s="588"/>
    </row>
    <row r="41" spans="1:22" ht="27"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A43" s="589"/>
      <c r="B43" s="375"/>
      <c r="C43" s="414"/>
      <c r="D43" s="414"/>
      <c r="E43" s="375"/>
      <c r="F43" s="375"/>
      <c r="G43" s="375"/>
      <c r="H43" s="375"/>
      <c r="I43" s="375"/>
      <c r="J43" s="375"/>
      <c r="K43" s="375"/>
      <c r="L43" s="375"/>
      <c r="M43" s="375"/>
      <c r="N43" s="375"/>
      <c r="O43" s="375"/>
      <c r="P43" s="375"/>
    </row>
    <row r="44" spans="1:22">
      <c r="C44" s="45"/>
      <c r="D44" s="45"/>
    </row>
    <row r="45" spans="1:22">
      <c r="C45" s="45"/>
      <c r="D45" s="45"/>
    </row>
    <row r="46" spans="1:22">
      <c r="A46" s="280"/>
      <c r="B46" s="280"/>
      <c r="C46" s="280"/>
      <c r="D46" s="280"/>
      <c r="N46" s="281"/>
      <c r="O46" s="281"/>
      <c r="P46" s="281"/>
      <c r="Q46" s="281"/>
    </row>
    <row r="48" spans="1:22" s="45" customFormat="1">
      <c r="C48" s="38" t="s">
        <v>460</v>
      </c>
      <c r="D48" s="36"/>
      <c r="E48" s="34"/>
      <c r="F48" s="39"/>
      <c r="G48" s="39"/>
      <c r="H48" s="39"/>
      <c r="I48" s="34"/>
      <c r="J48" s="1109"/>
      <c r="K48" s="1109"/>
      <c r="L48" s="1109"/>
      <c r="O48" s="34" t="s">
        <v>15</v>
      </c>
      <c r="P48" s="40" t="s">
        <v>31</v>
      </c>
      <c r="Q48" s="40"/>
      <c r="R48" s="40"/>
    </row>
    <row r="49" spans="3: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sheetData>
  <mergeCells count="19">
    <mergeCell ref="J48:L48"/>
    <mergeCell ref="C49:F49"/>
    <mergeCell ref="J49:L49"/>
    <mergeCell ref="P49:U49"/>
    <mergeCell ref="A41:Q41"/>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59" fitToHeight="0" orientation="landscape" r:id="rId1"/>
  <headerFooter scaleWithDoc="0" alignWithMargins="0">
    <oddHeader>&amp;L&amp;G&amp;R&amp;G</oddHead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AE42"/>
    <pageSetUpPr fitToPage="1"/>
  </sheetPr>
  <dimension ref="A1:V48"/>
  <sheetViews>
    <sheetView showGridLines="0" view="pageBreakPreview" zoomScaleNormal="85" zoomScaleSheetLayoutView="100" workbookViewId="0">
      <selection activeCell="F17" sqref="F17"/>
    </sheetView>
  </sheetViews>
  <sheetFormatPr baseColWidth="10" defaultColWidth="11.42578125" defaultRowHeight="13.5"/>
  <cols>
    <col min="1" max="1" width="4.7109375" style="44" customWidth="1"/>
    <col min="2" max="4" width="3.140625" style="44" customWidth="1"/>
    <col min="5" max="5" width="5.28515625" style="44" customWidth="1"/>
    <col min="6" max="6" width="31.42578125" style="44" customWidth="1"/>
    <col min="7" max="7" width="10.5703125" style="44" customWidth="1"/>
    <col min="8" max="8" width="8.7109375" style="44" bestFit="1" customWidth="1"/>
    <col min="9" max="9" width="11.28515625" style="44" bestFit="1" customWidth="1"/>
    <col min="10" max="10" width="10.85546875" style="44" bestFit="1" customWidth="1"/>
    <col min="11" max="12" width="7.5703125" style="44" customWidth="1"/>
    <col min="13" max="18" width="14.42578125" style="44" customWidth="1"/>
    <col min="19" max="19" width="10" style="44" bestFit="1" customWidth="1"/>
    <col min="20"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493</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36"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407"/>
      <c r="I7" s="407"/>
      <c r="J7" s="407"/>
      <c r="K7" s="407"/>
      <c r="L7" s="407"/>
      <c r="M7" s="407"/>
      <c r="N7" s="407"/>
      <c r="O7" s="407"/>
      <c r="P7" s="407"/>
      <c r="Q7" s="407"/>
      <c r="R7" s="407"/>
      <c r="S7" s="407"/>
      <c r="T7" s="407"/>
      <c r="U7" s="407"/>
      <c r="V7" s="407"/>
    </row>
    <row r="8" spans="1:22" s="375" customFormat="1" ht="13.5" customHeight="1">
      <c r="A8" s="286"/>
      <c r="B8" s="287">
        <v>1</v>
      </c>
      <c r="C8" s="312"/>
      <c r="D8" s="312"/>
      <c r="E8" s="312"/>
      <c r="F8" s="304" t="s">
        <v>300</v>
      </c>
      <c r="G8" s="284"/>
      <c r="H8" s="408"/>
      <c r="I8" s="408"/>
      <c r="J8" s="408"/>
      <c r="K8" s="408"/>
      <c r="L8" s="408"/>
      <c r="M8" s="413"/>
      <c r="N8" s="408"/>
      <c r="O8" s="408"/>
      <c r="P8" s="408"/>
      <c r="Q8" s="408"/>
      <c r="R8" s="408"/>
      <c r="S8" s="408"/>
      <c r="T8" s="408"/>
      <c r="U8" s="408"/>
      <c r="V8" s="408"/>
    </row>
    <row r="9" spans="1:22" s="375" customFormat="1" ht="12">
      <c r="A9" s="286"/>
      <c r="B9" s="287"/>
      <c r="C9" s="287">
        <v>2</v>
      </c>
      <c r="D9" s="312"/>
      <c r="E9" s="312"/>
      <c r="F9" s="301" t="s">
        <v>302</v>
      </c>
      <c r="G9" s="284"/>
      <c r="H9" s="409"/>
      <c r="I9" s="410"/>
      <c r="J9" s="410"/>
      <c r="K9" s="410"/>
      <c r="L9" s="386"/>
      <c r="M9" s="393"/>
      <c r="N9" s="387"/>
      <c r="O9" s="387"/>
      <c r="P9" s="387"/>
      <c r="Q9" s="387"/>
      <c r="R9" s="387"/>
      <c r="S9" s="388"/>
      <c r="T9" s="388"/>
      <c r="U9" s="388"/>
      <c r="V9" s="389"/>
    </row>
    <row r="10" spans="1:22" s="375" customFormat="1" ht="13.5" customHeight="1">
      <c r="A10" s="286"/>
      <c r="B10" s="286"/>
      <c r="C10" s="286"/>
      <c r="D10" s="287">
        <v>4</v>
      </c>
      <c r="E10" s="312"/>
      <c r="F10" s="305" t="s">
        <v>393</v>
      </c>
      <c r="G10" s="284"/>
      <c r="H10" s="409"/>
      <c r="I10" s="386"/>
      <c r="J10" s="386"/>
      <c r="K10" s="386"/>
      <c r="L10" s="389"/>
      <c r="M10" s="393"/>
      <c r="N10" s="387"/>
      <c r="O10" s="387"/>
      <c r="P10" s="387"/>
      <c r="Q10" s="387"/>
      <c r="R10" s="387"/>
      <c r="S10" s="389"/>
      <c r="T10" s="389"/>
      <c r="U10" s="389"/>
      <c r="V10" s="389"/>
    </row>
    <row r="11" spans="1:22" s="375" customFormat="1" ht="24">
      <c r="A11" s="286"/>
      <c r="B11" s="286"/>
      <c r="C11" s="287"/>
      <c r="D11" s="287"/>
      <c r="E11" s="287">
        <v>310</v>
      </c>
      <c r="F11" s="284" t="s">
        <v>492</v>
      </c>
      <c r="G11" s="291" t="s">
        <v>395</v>
      </c>
      <c r="H11" s="362">
        <v>340630</v>
      </c>
      <c r="I11" s="362">
        <v>340630</v>
      </c>
      <c r="J11" s="386">
        <v>314232</v>
      </c>
      <c r="K11" s="390">
        <f>+J11/H11*100</f>
        <v>92.250242198279651</v>
      </c>
      <c r="L11" s="390">
        <f>+J11/I11*100</f>
        <v>92.250242198279651</v>
      </c>
      <c r="M11" s="565">
        <v>0</v>
      </c>
      <c r="N11" s="565">
        <v>263070</v>
      </c>
      <c r="O11" s="565">
        <v>196163</v>
      </c>
      <c r="P11" s="565">
        <v>196163</v>
      </c>
      <c r="Q11" s="565">
        <v>196163</v>
      </c>
      <c r="R11" s="565">
        <v>196163</v>
      </c>
      <c r="S11" s="563" t="s">
        <v>567</v>
      </c>
      <c r="T11" s="390">
        <f>+P11/N11*100</f>
        <v>74.566845326338992</v>
      </c>
      <c r="U11" s="563" t="s">
        <v>567</v>
      </c>
      <c r="V11" s="390">
        <f>+Q11/N11*100</f>
        <v>74.566845326338992</v>
      </c>
    </row>
    <row r="12" spans="1:22" s="375" customFormat="1" ht="12">
      <c r="A12" s="286"/>
      <c r="B12" s="286">
        <v>2</v>
      </c>
      <c r="C12" s="287"/>
      <c r="D12" s="287"/>
      <c r="E12" s="287"/>
      <c r="F12" s="288" t="s">
        <v>309</v>
      </c>
      <c r="G12" s="291"/>
      <c r="H12" s="408"/>
      <c r="I12" s="386"/>
      <c r="J12" s="386"/>
      <c r="K12" s="386"/>
      <c r="L12" s="394"/>
      <c r="M12" s="393"/>
      <c r="N12" s="387"/>
      <c r="O12" s="387"/>
      <c r="P12" s="387"/>
      <c r="Q12" s="387"/>
      <c r="R12" s="387"/>
      <c r="S12" s="388"/>
      <c r="T12" s="388"/>
      <c r="U12" s="388"/>
      <c r="V12" s="389"/>
    </row>
    <row r="13" spans="1:22" s="375" customFormat="1" ht="12">
      <c r="A13" s="286"/>
      <c r="B13" s="286"/>
      <c r="C13" s="287">
        <v>3</v>
      </c>
      <c r="D13" s="287"/>
      <c r="E13" s="287"/>
      <c r="F13" s="284" t="s">
        <v>312</v>
      </c>
      <c r="G13" s="291"/>
      <c r="H13" s="388"/>
      <c r="I13" s="386"/>
      <c r="J13" s="386"/>
      <c r="K13" s="386"/>
      <c r="L13" s="394"/>
      <c r="M13" s="393"/>
      <c r="N13" s="387"/>
      <c r="O13" s="387"/>
      <c r="P13" s="387"/>
      <c r="Q13" s="387"/>
      <c r="R13" s="387"/>
      <c r="S13" s="388"/>
      <c r="T13" s="388"/>
      <c r="U13" s="388"/>
      <c r="V13" s="389"/>
    </row>
    <row r="14" spans="1:22" s="375" customFormat="1" ht="24">
      <c r="A14" s="286"/>
      <c r="B14" s="286"/>
      <c r="C14" s="287"/>
      <c r="D14" s="287">
        <v>2</v>
      </c>
      <c r="E14" s="287"/>
      <c r="F14" s="289" t="s">
        <v>408</v>
      </c>
      <c r="G14" s="287"/>
      <c r="H14" s="388"/>
      <c r="I14" s="386"/>
      <c r="J14" s="386"/>
      <c r="K14" s="386"/>
      <c r="L14" s="394"/>
      <c r="M14" s="393"/>
      <c r="N14" s="387"/>
      <c r="O14" s="387"/>
      <c r="P14" s="387"/>
      <c r="Q14" s="387"/>
      <c r="R14" s="387"/>
      <c r="S14" s="388"/>
      <c r="T14" s="388"/>
      <c r="U14" s="388"/>
      <c r="V14" s="389"/>
    </row>
    <row r="15" spans="1:22" s="375" customFormat="1" ht="24">
      <c r="A15" s="286"/>
      <c r="B15" s="286"/>
      <c r="C15" s="287"/>
      <c r="D15" s="287"/>
      <c r="E15" s="287">
        <v>322</v>
      </c>
      <c r="F15" s="284" t="s">
        <v>414</v>
      </c>
      <c r="G15" s="291" t="s">
        <v>415</v>
      </c>
      <c r="H15" s="362">
        <v>133673</v>
      </c>
      <c r="I15" s="362">
        <v>133673</v>
      </c>
      <c r="J15" s="386">
        <v>109993</v>
      </c>
      <c r="K15" s="390">
        <f>+J15/H15*100</f>
        <v>82.285128634802845</v>
      </c>
      <c r="L15" s="390">
        <f>+J15/I15*100</f>
        <v>82.285128634802845</v>
      </c>
      <c r="M15" s="393">
        <v>0</v>
      </c>
      <c r="N15" s="393">
        <v>827938.4</v>
      </c>
      <c r="O15" s="393">
        <v>0</v>
      </c>
      <c r="P15" s="393">
        <v>0</v>
      </c>
      <c r="Q15" s="393">
        <v>0</v>
      </c>
      <c r="R15" s="568">
        <v>0</v>
      </c>
      <c r="S15" s="563" t="s">
        <v>567</v>
      </c>
      <c r="T15" s="563" t="s">
        <v>567</v>
      </c>
      <c r="U15" s="563" t="s">
        <v>567</v>
      </c>
      <c r="V15" s="563" t="s">
        <v>567</v>
      </c>
    </row>
    <row r="16" spans="1:22" s="375" customFormat="1" ht="24">
      <c r="A16" s="286"/>
      <c r="B16" s="286"/>
      <c r="C16" s="287"/>
      <c r="D16" s="287"/>
      <c r="E16" s="287">
        <v>378</v>
      </c>
      <c r="F16" s="284" t="s">
        <v>425</v>
      </c>
      <c r="G16" s="287" t="s">
        <v>395</v>
      </c>
      <c r="H16" s="362">
        <v>103314</v>
      </c>
      <c r="I16" s="362">
        <v>103314</v>
      </c>
      <c r="J16" s="386">
        <v>99585</v>
      </c>
      <c r="K16" s="390">
        <f>+J16/H16*100</f>
        <v>96.390615018293744</v>
      </c>
      <c r="L16" s="390">
        <f>+J16/I16*100</f>
        <v>96.390615018293744</v>
      </c>
      <c r="M16" s="393">
        <v>0</v>
      </c>
      <c r="N16" s="393">
        <v>5146644.5</v>
      </c>
      <c r="O16" s="393">
        <v>3332581</v>
      </c>
      <c r="P16" s="393">
        <v>3332581</v>
      </c>
      <c r="Q16" s="393">
        <v>3332581</v>
      </c>
      <c r="R16" s="568">
        <v>3332581</v>
      </c>
      <c r="S16" s="563" t="s">
        <v>567</v>
      </c>
      <c r="T16" s="563" t="s">
        <v>567</v>
      </c>
      <c r="U16" s="563" t="s">
        <v>567</v>
      </c>
      <c r="V16" s="563" t="s">
        <v>567</v>
      </c>
    </row>
    <row r="17" spans="1:22" s="375" customFormat="1" ht="12">
      <c r="A17" s="388"/>
      <c r="B17" s="388"/>
      <c r="C17" s="388"/>
      <c r="D17" s="388"/>
      <c r="E17" s="388"/>
      <c r="F17" s="388"/>
      <c r="G17" s="388"/>
      <c r="H17" s="388"/>
      <c r="I17" s="386"/>
      <c r="J17" s="386"/>
      <c r="K17" s="386"/>
      <c r="L17" s="412"/>
      <c r="M17" s="393"/>
      <c r="N17" s="387"/>
      <c r="O17" s="387"/>
      <c r="P17" s="387"/>
      <c r="Q17" s="387"/>
      <c r="R17" s="387"/>
      <c r="S17" s="388"/>
      <c r="T17" s="388"/>
      <c r="U17" s="388"/>
      <c r="V17" s="389"/>
    </row>
    <row r="18" spans="1:22" s="375" customFormat="1" ht="12">
      <c r="A18" s="396"/>
      <c r="B18" s="388"/>
      <c r="C18" s="388"/>
      <c r="D18" s="388"/>
      <c r="E18" s="388"/>
      <c r="F18" s="388"/>
      <c r="G18" s="388"/>
      <c r="H18" s="388"/>
      <c r="I18" s="386"/>
      <c r="J18" s="386"/>
      <c r="K18" s="386"/>
      <c r="L18" s="412"/>
      <c r="M18" s="393"/>
      <c r="N18" s="387"/>
      <c r="O18" s="387"/>
      <c r="P18" s="387"/>
      <c r="Q18" s="387"/>
      <c r="R18" s="387"/>
      <c r="S18" s="388"/>
      <c r="T18" s="388"/>
      <c r="U18" s="388"/>
      <c r="V18" s="389"/>
    </row>
    <row r="19" spans="1:22" s="375" customFormat="1" ht="12">
      <c r="A19" s="388"/>
      <c r="B19" s="388"/>
      <c r="C19" s="388"/>
      <c r="D19" s="388"/>
      <c r="E19" s="388"/>
      <c r="F19" s="388"/>
      <c r="G19" s="388"/>
      <c r="H19" s="388"/>
      <c r="I19" s="386"/>
      <c r="J19" s="386"/>
      <c r="K19" s="386"/>
      <c r="L19" s="412"/>
      <c r="M19" s="393"/>
      <c r="N19" s="387"/>
      <c r="O19" s="387"/>
      <c r="P19" s="387"/>
      <c r="Q19" s="387"/>
      <c r="R19" s="387"/>
      <c r="S19" s="388"/>
      <c r="T19" s="388"/>
      <c r="U19" s="388"/>
      <c r="V19" s="389"/>
    </row>
    <row r="20" spans="1:22">
      <c r="A20" s="48"/>
      <c r="B20" s="48"/>
      <c r="C20" s="48"/>
      <c r="D20" s="48"/>
      <c r="E20" s="48"/>
      <c r="F20" s="48"/>
      <c r="G20" s="48"/>
      <c r="H20" s="48"/>
      <c r="I20" s="46"/>
      <c r="J20" s="46"/>
      <c r="K20" s="46"/>
      <c r="L20" s="310"/>
      <c r="M20" s="46"/>
      <c r="N20" s="47"/>
      <c r="O20" s="47"/>
      <c r="P20" s="47"/>
      <c r="Q20" s="47"/>
      <c r="R20" s="47"/>
      <c r="S20" s="48"/>
      <c r="T20" s="48"/>
      <c r="U20" s="48"/>
      <c r="V20" s="49"/>
    </row>
    <row r="21" spans="1:22">
      <c r="A21" s="48"/>
      <c r="B21" s="48"/>
      <c r="C21" s="48"/>
      <c r="D21" s="48"/>
      <c r="E21" s="48"/>
      <c r="F21" s="48"/>
      <c r="G21" s="48"/>
      <c r="H21" s="48"/>
      <c r="I21" s="46"/>
      <c r="J21" s="46"/>
      <c r="K21" s="46"/>
      <c r="L21" s="310"/>
      <c r="M21" s="46"/>
      <c r="N21" s="47"/>
      <c r="O21" s="47"/>
      <c r="P21" s="47"/>
      <c r="Q21" s="47"/>
      <c r="R21" s="47"/>
      <c r="S21" s="48"/>
      <c r="T21" s="48"/>
      <c r="U21" s="48"/>
      <c r="V21" s="49"/>
    </row>
    <row r="22" spans="1:22">
      <c r="A22" s="48"/>
      <c r="B22" s="48"/>
      <c r="C22" s="48"/>
      <c r="D22" s="48"/>
      <c r="E22" s="48"/>
      <c r="F22" s="48"/>
      <c r="G22" s="48"/>
      <c r="H22" s="48"/>
      <c r="I22" s="46"/>
      <c r="J22" s="46"/>
      <c r="K22" s="46"/>
      <c r="L22" s="46"/>
      <c r="M22" s="46"/>
      <c r="N22" s="47"/>
      <c r="O22" s="47"/>
      <c r="P22" s="47"/>
      <c r="Q22" s="47"/>
      <c r="R22" s="47"/>
      <c r="S22" s="48"/>
      <c r="T22" s="48"/>
      <c r="U22" s="48"/>
      <c r="V22" s="49"/>
    </row>
    <row r="23" spans="1:22">
      <c r="A23" s="48"/>
      <c r="B23" s="48"/>
      <c r="C23" s="48"/>
      <c r="D23" s="48"/>
      <c r="E23" s="48"/>
      <c r="F23" s="48"/>
      <c r="G23" s="48"/>
      <c r="H23" s="48"/>
      <c r="I23" s="46"/>
      <c r="J23" s="46"/>
      <c r="K23" s="46"/>
      <c r="L23" s="46"/>
      <c r="M23" s="46"/>
      <c r="N23" s="47"/>
      <c r="O23" s="47"/>
      <c r="P23" s="47"/>
      <c r="Q23" s="47"/>
      <c r="R23" s="47"/>
      <c r="S23" s="48"/>
      <c r="T23" s="48"/>
      <c r="U23" s="48"/>
      <c r="V23" s="49"/>
    </row>
    <row r="24" spans="1:22">
      <c r="A24" s="48"/>
      <c r="B24" s="48"/>
      <c r="C24" s="48"/>
      <c r="D24" s="48"/>
      <c r="E24" s="48"/>
      <c r="F24" s="48"/>
      <c r="G24" s="48"/>
      <c r="H24" s="48"/>
      <c r="I24" s="46"/>
      <c r="J24" s="46"/>
      <c r="K24" s="46"/>
      <c r="L24" s="46"/>
      <c r="M24" s="46"/>
      <c r="N24" s="47"/>
      <c r="O24" s="47"/>
      <c r="P24" s="47"/>
      <c r="Q24" s="47"/>
      <c r="R24" s="47"/>
      <c r="S24" s="48"/>
      <c r="T24" s="48"/>
      <c r="U24" s="48"/>
      <c r="V24" s="49"/>
    </row>
    <row r="25" spans="1:22">
      <c r="A25" s="48"/>
      <c r="B25" s="48"/>
      <c r="C25" s="48"/>
      <c r="D25" s="48"/>
      <c r="E25" s="48"/>
      <c r="F25" s="48"/>
      <c r="G25" s="48"/>
      <c r="H25" s="48"/>
      <c r="I25" s="46"/>
      <c r="J25" s="46"/>
      <c r="K25" s="46"/>
      <c r="L25" s="46"/>
      <c r="M25" s="46"/>
      <c r="N25" s="47"/>
      <c r="O25" s="47"/>
      <c r="P25" s="47"/>
      <c r="Q25" s="47"/>
      <c r="R25" s="47"/>
      <c r="S25" s="48"/>
      <c r="T25" s="48"/>
      <c r="U25" s="48"/>
      <c r="V25" s="49"/>
    </row>
    <row r="26" spans="1:22">
      <c r="A26" s="48"/>
      <c r="B26" s="48"/>
      <c r="C26" s="48"/>
      <c r="D26" s="48"/>
      <c r="E26" s="48"/>
      <c r="F26" s="48"/>
      <c r="G26" s="48"/>
      <c r="H26" s="48"/>
      <c r="I26" s="46"/>
      <c r="J26" s="46"/>
      <c r="K26" s="46"/>
      <c r="L26" s="46"/>
      <c r="M26" s="46"/>
      <c r="N26" s="47"/>
      <c r="O26" s="47"/>
      <c r="P26" s="47"/>
      <c r="Q26" s="47"/>
      <c r="R26" s="47"/>
      <c r="S26" s="48"/>
      <c r="T26" s="48"/>
      <c r="U26" s="48"/>
      <c r="V26" s="49"/>
    </row>
    <row r="27" spans="1:22">
      <c r="A27" s="48"/>
      <c r="B27" s="48"/>
      <c r="C27" s="48"/>
      <c r="D27" s="48"/>
      <c r="E27" s="48"/>
      <c r="F27" s="48"/>
      <c r="G27" s="48"/>
      <c r="H27" s="48"/>
      <c r="I27" s="46"/>
      <c r="J27" s="46"/>
      <c r="K27" s="46"/>
      <c r="L27" s="46"/>
      <c r="M27" s="46"/>
      <c r="N27" s="47"/>
      <c r="O27" s="47"/>
      <c r="P27" s="47"/>
      <c r="Q27" s="47"/>
      <c r="R27" s="47"/>
      <c r="S27" s="48"/>
      <c r="T27" s="48"/>
      <c r="U27" s="48"/>
      <c r="V27" s="49"/>
    </row>
    <row r="28" spans="1:22">
      <c r="A28" s="48"/>
      <c r="B28" s="48"/>
      <c r="C28" s="48"/>
      <c r="D28" s="48"/>
      <c r="E28" s="48"/>
      <c r="F28" s="48"/>
      <c r="G28" s="48"/>
      <c r="H28" s="48"/>
      <c r="I28" s="46"/>
      <c r="J28" s="46"/>
      <c r="K28" s="46"/>
      <c r="L28" s="46"/>
      <c r="M28" s="46"/>
      <c r="N28" s="47"/>
      <c r="O28" s="47"/>
      <c r="P28" s="47"/>
      <c r="Q28" s="47"/>
      <c r="R28" s="47"/>
      <c r="S28" s="48"/>
      <c r="T28" s="48"/>
      <c r="U28" s="48"/>
      <c r="V28" s="49"/>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37" t="s">
        <v>125</v>
      </c>
      <c r="G36" s="48"/>
      <c r="H36" s="48"/>
      <c r="I36" s="46"/>
      <c r="J36" s="46"/>
      <c r="K36" s="46"/>
      <c r="L36" s="46"/>
      <c r="M36" s="564">
        <f>SUM(M10:M35)</f>
        <v>0</v>
      </c>
      <c r="N36" s="564">
        <f t="shared" ref="N36:R36" si="0">SUM(N10:N35)</f>
        <v>6237652.9000000004</v>
      </c>
      <c r="O36" s="564">
        <f t="shared" si="0"/>
        <v>3528744</v>
      </c>
      <c r="P36" s="564">
        <f t="shared" si="0"/>
        <v>3528744</v>
      </c>
      <c r="Q36" s="564">
        <f t="shared" si="0"/>
        <v>3528744</v>
      </c>
      <c r="R36" s="564">
        <f t="shared" si="0"/>
        <v>3528744</v>
      </c>
      <c r="S36" s="48"/>
      <c r="T36" s="48"/>
      <c r="U36" s="48"/>
      <c r="V36" s="49"/>
    </row>
    <row r="37" spans="1:22">
      <c r="A37" s="51"/>
      <c r="B37" s="51"/>
      <c r="C37" s="51"/>
      <c r="D37" s="51"/>
      <c r="E37" s="51"/>
      <c r="F37" s="51"/>
      <c r="G37" s="51"/>
      <c r="H37" s="51"/>
      <c r="I37" s="52"/>
      <c r="J37" s="52"/>
      <c r="K37" s="52"/>
      <c r="L37" s="52"/>
      <c r="M37" s="52"/>
      <c r="N37" s="53"/>
      <c r="O37" s="53"/>
      <c r="P37" s="53"/>
      <c r="Q37" s="53"/>
      <c r="R37" s="53"/>
      <c r="S37" s="51"/>
      <c r="T37" s="51"/>
      <c r="U37" s="51"/>
      <c r="V37" s="54"/>
    </row>
    <row r="38" spans="1:22">
      <c r="A38" s="375" t="s">
        <v>161</v>
      </c>
      <c r="B38" s="375"/>
      <c r="C38" s="414"/>
      <c r="D38" s="414"/>
      <c r="E38" s="375"/>
      <c r="F38" s="375"/>
      <c r="G38" s="375"/>
      <c r="H38" s="375"/>
      <c r="I38" s="375"/>
      <c r="J38" s="375"/>
      <c r="K38" s="375"/>
      <c r="L38" s="375"/>
      <c r="M38" s="375"/>
      <c r="N38" s="375"/>
      <c r="O38" s="375"/>
      <c r="P38" s="375"/>
    </row>
    <row r="39" spans="1:22">
      <c r="A39" s="585" t="s">
        <v>570</v>
      </c>
      <c r="B39" s="316"/>
      <c r="C39" s="316"/>
      <c r="D39" s="316"/>
      <c r="E39" s="586"/>
      <c r="F39" s="586"/>
      <c r="G39" s="586"/>
      <c r="H39" s="587"/>
      <c r="I39" s="587"/>
      <c r="J39" s="587"/>
      <c r="K39" s="588"/>
      <c r="L39" s="588"/>
      <c r="M39" s="588"/>
      <c r="N39" s="588"/>
      <c r="O39" s="588"/>
      <c r="P39" s="588"/>
    </row>
    <row r="40" spans="1:22" ht="26.25" customHeight="1">
      <c r="A40" s="1084" t="s">
        <v>571</v>
      </c>
      <c r="B40" s="1084"/>
      <c r="C40" s="1084"/>
      <c r="D40" s="1084"/>
      <c r="E40" s="1084"/>
      <c r="F40" s="1084"/>
      <c r="G40" s="1084"/>
      <c r="H40" s="1084"/>
      <c r="I40" s="1084"/>
      <c r="J40" s="1084"/>
      <c r="K40" s="1084"/>
      <c r="L40" s="1084"/>
      <c r="M40" s="1084"/>
      <c r="N40" s="1084"/>
      <c r="O40" s="1084"/>
      <c r="P40" s="1084"/>
      <c r="Q40" s="1084"/>
    </row>
    <row r="41" spans="1:22">
      <c r="A41" s="590" t="s">
        <v>573</v>
      </c>
      <c r="B41" s="375"/>
      <c r="C41" s="414"/>
      <c r="D41" s="414"/>
      <c r="E41" s="375"/>
      <c r="F41" s="375"/>
      <c r="G41" s="375"/>
      <c r="H41" s="375"/>
      <c r="I41" s="375"/>
      <c r="J41" s="375"/>
      <c r="K41" s="375"/>
      <c r="L41" s="375"/>
      <c r="M41" s="375"/>
      <c r="N41" s="375"/>
      <c r="O41" s="375"/>
      <c r="P41" s="375"/>
    </row>
    <row r="42" spans="1:22">
      <c r="A42" s="589"/>
      <c r="B42" s="375"/>
      <c r="C42" s="414"/>
      <c r="D42" s="414"/>
      <c r="E42" s="375"/>
      <c r="F42" s="375"/>
      <c r="G42" s="375"/>
      <c r="H42" s="375"/>
      <c r="I42" s="375"/>
      <c r="J42" s="375"/>
      <c r="K42" s="375"/>
      <c r="L42" s="375"/>
      <c r="M42" s="375"/>
      <c r="N42" s="375"/>
      <c r="O42" s="375"/>
      <c r="P42" s="375"/>
    </row>
    <row r="43" spans="1:22">
      <c r="C43" s="45"/>
      <c r="D43" s="45"/>
    </row>
    <row r="44" spans="1:22">
      <c r="C44" s="45"/>
      <c r="D44" s="45"/>
    </row>
    <row r="45" spans="1:22">
      <c r="A45" s="280"/>
      <c r="B45" s="280"/>
      <c r="C45" s="280"/>
      <c r="D45" s="280"/>
      <c r="N45" s="281"/>
      <c r="O45" s="281"/>
      <c r="P45" s="281"/>
      <c r="Q45" s="281"/>
    </row>
    <row r="47" spans="1:22" s="45" customFormat="1">
      <c r="C47" s="38" t="s">
        <v>460</v>
      </c>
      <c r="D47" s="36"/>
      <c r="E47" s="34"/>
      <c r="F47" s="39"/>
      <c r="G47" s="39"/>
      <c r="H47" s="39"/>
      <c r="I47" s="34"/>
      <c r="J47" s="1109"/>
      <c r="K47" s="1109"/>
      <c r="L47" s="1109"/>
      <c r="O47" s="34" t="s">
        <v>15</v>
      </c>
      <c r="P47" s="40" t="s">
        <v>31</v>
      </c>
      <c r="Q47" s="40"/>
      <c r="R47" s="40"/>
    </row>
    <row r="48" spans="1:22" s="45" customFormat="1" ht="39.75" customHeight="1">
      <c r="C48" s="1106" t="s">
        <v>458</v>
      </c>
      <c r="D48" s="1107"/>
      <c r="E48" s="1107"/>
      <c r="F48" s="1107"/>
      <c r="G48" s="40"/>
      <c r="H48" s="40"/>
      <c r="I48" s="36"/>
      <c r="J48" s="1109"/>
      <c r="K48" s="1109"/>
      <c r="L48" s="1109"/>
      <c r="O48" s="36"/>
      <c r="P48" s="1108" t="s">
        <v>459</v>
      </c>
      <c r="Q48" s="1109"/>
      <c r="R48" s="1109"/>
      <c r="S48" s="1109"/>
      <c r="T48" s="1109"/>
      <c r="U48" s="1109"/>
    </row>
  </sheetData>
  <mergeCells count="19">
    <mergeCell ref="J47:L47"/>
    <mergeCell ref="C48:F48"/>
    <mergeCell ref="J48:L48"/>
    <mergeCell ref="P48:U48"/>
    <mergeCell ref="A40:Q40"/>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57" fitToHeight="0" orientation="landscape" r:id="rId1"/>
  <headerFooter scaleWithDoc="0" alignWithMargins="0">
    <oddHeader>&amp;L&amp;G&amp;R&amp;G</oddHeader>
    <oddFooter>&amp;R&amp;G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U43"/>
  <sheetViews>
    <sheetView showGridLines="0" view="pageBreakPreview" zoomScaleNormal="130" zoomScaleSheetLayoutView="100" workbookViewId="0">
      <selection sqref="A1:Q1"/>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18" width="11.42578125" style="513"/>
    <col min="19" max="19" width="13" style="513" bestFit="1" customWidth="1"/>
    <col min="20"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274" width="11.42578125" style="513"/>
    <col min="275" max="275" width="13" style="513" bestFit="1" customWidth="1"/>
    <col min="276"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530" width="11.42578125" style="513"/>
    <col min="531" max="531" width="13" style="513" bestFit="1" customWidth="1"/>
    <col min="532"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786" width="11.42578125" style="513"/>
    <col min="787" max="787" width="13" style="513" bestFit="1" customWidth="1"/>
    <col min="788"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042" width="11.42578125" style="513"/>
    <col min="1043" max="1043" width="13" style="513" bestFit="1" customWidth="1"/>
    <col min="1044"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298" width="11.42578125" style="513"/>
    <col min="1299" max="1299" width="13" style="513" bestFit="1" customWidth="1"/>
    <col min="1300"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554" width="11.42578125" style="513"/>
    <col min="1555" max="1555" width="13" style="513" bestFit="1" customWidth="1"/>
    <col min="1556"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1810" width="11.42578125" style="513"/>
    <col min="1811" max="1811" width="13" style="513" bestFit="1" customWidth="1"/>
    <col min="1812"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066" width="11.42578125" style="513"/>
    <col min="2067" max="2067" width="13" style="513" bestFit="1" customWidth="1"/>
    <col min="2068"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322" width="11.42578125" style="513"/>
    <col min="2323" max="2323" width="13" style="513" bestFit="1" customWidth="1"/>
    <col min="2324"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578" width="11.42578125" style="513"/>
    <col min="2579" max="2579" width="13" style="513" bestFit="1" customWidth="1"/>
    <col min="2580"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2834" width="11.42578125" style="513"/>
    <col min="2835" max="2835" width="13" style="513" bestFit="1" customWidth="1"/>
    <col min="2836"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090" width="11.42578125" style="513"/>
    <col min="3091" max="3091" width="13" style="513" bestFit="1" customWidth="1"/>
    <col min="3092"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346" width="11.42578125" style="513"/>
    <col min="3347" max="3347" width="13" style="513" bestFit="1" customWidth="1"/>
    <col min="3348"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602" width="11.42578125" style="513"/>
    <col min="3603" max="3603" width="13" style="513" bestFit="1" customWidth="1"/>
    <col min="3604"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3858" width="11.42578125" style="513"/>
    <col min="3859" max="3859" width="13" style="513" bestFit="1" customWidth="1"/>
    <col min="3860"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114" width="11.42578125" style="513"/>
    <col min="4115" max="4115" width="13" style="513" bestFit="1" customWidth="1"/>
    <col min="4116"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370" width="11.42578125" style="513"/>
    <col min="4371" max="4371" width="13" style="513" bestFit="1" customWidth="1"/>
    <col min="4372"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626" width="11.42578125" style="513"/>
    <col min="4627" max="4627" width="13" style="513" bestFit="1" customWidth="1"/>
    <col min="4628"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4882" width="11.42578125" style="513"/>
    <col min="4883" max="4883" width="13" style="513" bestFit="1" customWidth="1"/>
    <col min="4884"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138" width="11.42578125" style="513"/>
    <col min="5139" max="5139" width="13" style="513" bestFit="1" customWidth="1"/>
    <col min="5140"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394" width="11.42578125" style="513"/>
    <col min="5395" max="5395" width="13" style="513" bestFit="1" customWidth="1"/>
    <col min="5396"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650" width="11.42578125" style="513"/>
    <col min="5651" max="5651" width="13" style="513" bestFit="1" customWidth="1"/>
    <col min="5652"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5906" width="11.42578125" style="513"/>
    <col min="5907" max="5907" width="13" style="513" bestFit="1" customWidth="1"/>
    <col min="5908"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162" width="11.42578125" style="513"/>
    <col min="6163" max="6163" width="13" style="513" bestFit="1" customWidth="1"/>
    <col min="6164"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418" width="11.42578125" style="513"/>
    <col min="6419" max="6419" width="13" style="513" bestFit="1" customWidth="1"/>
    <col min="6420"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674" width="11.42578125" style="513"/>
    <col min="6675" max="6675" width="13" style="513" bestFit="1" customWidth="1"/>
    <col min="6676"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6930" width="11.42578125" style="513"/>
    <col min="6931" max="6931" width="13" style="513" bestFit="1" customWidth="1"/>
    <col min="6932"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186" width="11.42578125" style="513"/>
    <col min="7187" max="7187" width="13" style="513" bestFit="1" customWidth="1"/>
    <col min="7188"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442" width="11.42578125" style="513"/>
    <col min="7443" max="7443" width="13" style="513" bestFit="1" customWidth="1"/>
    <col min="7444"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698" width="11.42578125" style="513"/>
    <col min="7699" max="7699" width="13" style="513" bestFit="1" customWidth="1"/>
    <col min="7700"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7954" width="11.42578125" style="513"/>
    <col min="7955" max="7955" width="13" style="513" bestFit="1" customWidth="1"/>
    <col min="7956"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210" width="11.42578125" style="513"/>
    <col min="8211" max="8211" width="13" style="513" bestFit="1" customWidth="1"/>
    <col min="8212"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466" width="11.42578125" style="513"/>
    <col min="8467" max="8467" width="13" style="513" bestFit="1" customWidth="1"/>
    <col min="8468"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722" width="11.42578125" style="513"/>
    <col min="8723" max="8723" width="13" style="513" bestFit="1" customWidth="1"/>
    <col min="8724"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8978" width="11.42578125" style="513"/>
    <col min="8979" max="8979" width="13" style="513" bestFit="1" customWidth="1"/>
    <col min="8980"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234" width="11.42578125" style="513"/>
    <col min="9235" max="9235" width="13" style="513" bestFit="1" customWidth="1"/>
    <col min="9236"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490" width="11.42578125" style="513"/>
    <col min="9491" max="9491" width="13" style="513" bestFit="1" customWidth="1"/>
    <col min="9492"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746" width="11.42578125" style="513"/>
    <col min="9747" max="9747" width="13" style="513" bestFit="1" customWidth="1"/>
    <col min="9748"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002" width="11.42578125" style="513"/>
    <col min="10003" max="10003" width="13" style="513" bestFit="1" customWidth="1"/>
    <col min="10004"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258" width="11.42578125" style="513"/>
    <col min="10259" max="10259" width="13" style="513" bestFit="1" customWidth="1"/>
    <col min="10260"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514" width="11.42578125" style="513"/>
    <col min="10515" max="10515" width="13" style="513" bestFit="1" customWidth="1"/>
    <col min="10516"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0770" width="11.42578125" style="513"/>
    <col min="10771" max="10771" width="13" style="513" bestFit="1" customWidth="1"/>
    <col min="10772"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026" width="11.42578125" style="513"/>
    <col min="11027" max="11027" width="13" style="513" bestFit="1" customWidth="1"/>
    <col min="11028"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282" width="11.42578125" style="513"/>
    <col min="11283" max="11283" width="13" style="513" bestFit="1" customWidth="1"/>
    <col min="11284"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538" width="11.42578125" style="513"/>
    <col min="11539" max="11539" width="13" style="513" bestFit="1" customWidth="1"/>
    <col min="11540"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1794" width="11.42578125" style="513"/>
    <col min="11795" max="11795" width="13" style="513" bestFit="1" customWidth="1"/>
    <col min="11796"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050" width="11.42578125" style="513"/>
    <col min="12051" max="12051" width="13" style="513" bestFit="1" customWidth="1"/>
    <col min="12052"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306" width="11.42578125" style="513"/>
    <col min="12307" max="12307" width="13" style="513" bestFit="1" customWidth="1"/>
    <col min="12308"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562" width="11.42578125" style="513"/>
    <col min="12563" max="12563" width="13" style="513" bestFit="1" customWidth="1"/>
    <col min="12564"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2818" width="11.42578125" style="513"/>
    <col min="12819" max="12819" width="13" style="513" bestFit="1" customWidth="1"/>
    <col min="12820"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074" width="11.42578125" style="513"/>
    <col min="13075" max="13075" width="13" style="513" bestFit="1" customWidth="1"/>
    <col min="13076"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330" width="11.42578125" style="513"/>
    <col min="13331" max="13331" width="13" style="513" bestFit="1" customWidth="1"/>
    <col min="13332"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586" width="11.42578125" style="513"/>
    <col min="13587" max="13587" width="13" style="513" bestFit="1" customWidth="1"/>
    <col min="13588"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3842" width="11.42578125" style="513"/>
    <col min="13843" max="13843" width="13" style="513" bestFit="1" customWidth="1"/>
    <col min="13844"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098" width="11.42578125" style="513"/>
    <col min="14099" max="14099" width="13" style="513" bestFit="1" customWidth="1"/>
    <col min="14100"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354" width="11.42578125" style="513"/>
    <col min="14355" max="14355" width="13" style="513" bestFit="1" customWidth="1"/>
    <col min="14356"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610" width="11.42578125" style="513"/>
    <col min="14611" max="14611" width="13" style="513" bestFit="1" customWidth="1"/>
    <col min="14612"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4866" width="11.42578125" style="513"/>
    <col min="14867" max="14867" width="13" style="513" bestFit="1" customWidth="1"/>
    <col min="14868"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122" width="11.42578125" style="513"/>
    <col min="15123" max="15123" width="13" style="513" bestFit="1" customWidth="1"/>
    <col min="15124"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378" width="11.42578125" style="513"/>
    <col min="15379" max="15379" width="13" style="513" bestFit="1" customWidth="1"/>
    <col min="15380"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634" width="11.42578125" style="513"/>
    <col min="15635" max="15635" width="13" style="513" bestFit="1" customWidth="1"/>
    <col min="15636"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5890" width="11.42578125" style="513"/>
    <col min="15891" max="15891" width="13" style="513" bestFit="1" customWidth="1"/>
    <col min="15892"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146" width="11.42578125" style="513"/>
    <col min="16147" max="16147" width="13" style="513" bestFit="1" customWidth="1"/>
    <col min="16148" max="16384" width="11.42578125" style="513"/>
  </cols>
  <sheetData>
    <row r="1" spans="1:21" s="501" customFormat="1" ht="12">
      <c r="A1" s="1059" t="s">
        <v>139</v>
      </c>
      <c r="B1" s="1060"/>
      <c r="C1" s="1060"/>
      <c r="D1" s="1060"/>
      <c r="E1" s="1060"/>
      <c r="F1" s="1060"/>
      <c r="G1" s="1060"/>
      <c r="H1" s="1060"/>
      <c r="I1" s="1060"/>
      <c r="J1" s="1060"/>
      <c r="K1" s="1060"/>
      <c r="L1" s="1060"/>
      <c r="M1" s="1060"/>
      <c r="N1" s="1060"/>
      <c r="O1" s="1060"/>
      <c r="P1" s="1060"/>
      <c r="Q1" s="1061"/>
    </row>
    <row r="2" spans="1:21" s="501" customFormat="1" ht="18.75" customHeight="1">
      <c r="A2" s="1131" t="s">
        <v>387</v>
      </c>
      <c r="B2" s="1132"/>
      <c r="C2" s="1132"/>
      <c r="D2" s="1132"/>
      <c r="E2" s="1132"/>
      <c r="F2" s="1132"/>
      <c r="G2" s="1132"/>
      <c r="H2" s="1132"/>
      <c r="I2" s="1132"/>
      <c r="J2" s="1132"/>
      <c r="K2" s="1132"/>
      <c r="L2" s="1132"/>
      <c r="M2" s="1132"/>
      <c r="N2" s="1132"/>
      <c r="O2" s="1132"/>
      <c r="P2" s="1132"/>
      <c r="Q2" s="1133"/>
    </row>
    <row r="3" spans="1:21" s="501" customFormat="1" ht="20.100000000000001" customHeight="1">
      <c r="A3" s="1134" t="s">
        <v>509</v>
      </c>
      <c r="B3" s="1135"/>
      <c r="C3" s="1135"/>
      <c r="D3" s="1135"/>
      <c r="E3" s="1135"/>
      <c r="F3" s="1135"/>
      <c r="G3" s="1135"/>
      <c r="H3" s="1135"/>
      <c r="I3" s="1135"/>
      <c r="J3" s="1135"/>
      <c r="K3" s="1135"/>
      <c r="L3" s="1135"/>
      <c r="M3" s="1135"/>
      <c r="N3" s="1135"/>
      <c r="O3" s="1135"/>
      <c r="P3" s="1135"/>
      <c r="Q3" s="1136"/>
    </row>
    <row r="4" spans="1:21" s="501" customFormat="1" ht="26.1" customHeight="1">
      <c r="A4" s="1137" t="s">
        <v>162</v>
      </c>
      <c r="B4" s="1138"/>
      <c r="C4" s="1138"/>
      <c r="D4" s="1138"/>
      <c r="E4" s="1138"/>
      <c r="F4" s="1138"/>
      <c r="G4" s="1138"/>
      <c r="H4" s="1138"/>
      <c r="I4" s="1138"/>
      <c r="J4" s="1138"/>
      <c r="K4" s="1138"/>
      <c r="L4" s="1138"/>
      <c r="M4" s="1138"/>
      <c r="N4" s="1138"/>
      <c r="O4" s="1138"/>
      <c r="P4" s="1138"/>
      <c r="Q4" s="1138"/>
    </row>
    <row r="5" spans="1:21" s="501" customFormat="1" ht="12">
      <c r="A5" s="1139" t="s">
        <v>505</v>
      </c>
      <c r="B5" s="1140"/>
      <c r="C5" s="1140"/>
      <c r="D5" s="1140"/>
      <c r="E5" s="1140"/>
      <c r="F5" s="1140"/>
      <c r="G5" s="1140"/>
      <c r="H5" s="1140"/>
      <c r="I5" s="1140"/>
      <c r="J5" s="1140"/>
      <c r="K5" s="1140"/>
      <c r="L5" s="1140"/>
      <c r="M5" s="1140"/>
      <c r="N5" s="1140"/>
      <c r="O5" s="1140"/>
      <c r="P5" s="1140"/>
      <c r="Q5" s="1141"/>
      <c r="S5" s="502">
        <f>185956516-80454444.33</f>
        <v>105502071.67</v>
      </c>
    </row>
    <row r="6" spans="1:21" s="501" customFormat="1" ht="28.5" customHeight="1">
      <c r="A6" s="1128" t="s">
        <v>515</v>
      </c>
      <c r="B6" s="1129"/>
      <c r="C6" s="1129"/>
      <c r="D6" s="1129"/>
      <c r="E6" s="1129"/>
      <c r="F6" s="1129"/>
      <c r="G6" s="1129"/>
      <c r="H6" s="1129"/>
      <c r="I6" s="1129"/>
      <c r="J6" s="1129"/>
      <c r="K6" s="1129"/>
      <c r="L6" s="1129"/>
      <c r="M6" s="1129"/>
      <c r="N6" s="1129"/>
      <c r="O6" s="1129"/>
      <c r="P6" s="1129"/>
      <c r="Q6" s="1130"/>
    </row>
    <row r="7" spans="1:21" s="501" customFormat="1" ht="12">
      <c r="A7" s="1139"/>
      <c r="B7" s="1140"/>
      <c r="C7" s="1140"/>
      <c r="D7" s="1140"/>
      <c r="E7" s="1140"/>
      <c r="F7" s="1140"/>
      <c r="G7" s="1140"/>
      <c r="H7" s="1140"/>
      <c r="I7" s="1140"/>
      <c r="J7" s="1140"/>
      <c r="K7" s="1140"/>
      <c r="L7" s="1140"/>
      <c r="M7" s="1140"/>
      <c r="N7" s="1140"/>
      <c r="O7" s="1140"/>
      <c r="P7" s="1140"/>
      <c r="Q7" s="1141"/>
    </row>
    <row r="8" spans="1:21" s="501" customFormat="1" ht="12">
      <c r="A8" s="1145" t="s">
        <v>507</v>
      </c>
      <c r="B8" s="1146"/>
      <c r="C8" s="1146"/>
      <c r="D8" s="1146"/>
      <c r="E8" s="1146"/>
      <c r="F8" s="1146"/>
      <c r="G8" s="1146"/>
      <c r="H8" s="1146"/>
      <c r="I8" s="1146"/>
      <c r="J8" s="1146"/>
      <c r="K8" s="1146"/>
      <c r="L8" s="1146"/>
      <c r="M8" s="1146"/>
      <c r="N8" s="1146"/>
      <c r="O8" s="1146"/>
      <c r="P8" s="1146"/>
      <c r="Q8" s="1147"/>
    </row>
    <row r="9" spans="1:21" s="501" customFormat="1" ht="29.25" customHeight="1">
      <c r="A9" s="1128" t="s">
        <v>511</v>
      </c>
      <c r="B9" s="1129"/>
      <c r="C9" s="1129"/>
      <c r="D9" s="1129"/>
      <c r="E9" s="1129"/>
      <c r="F9" s="1129"/>
      <c r="G9" s="1129"/>
      <c r="H9" s="1129"/>
      <c r="I9" s="1129"/>
      <c r="J9" s="1129"/>
      <c r="K9" s="1129"/>
      <c r="L9" s="1129"/>
      <c r="M9" s="1129"/>
      <c r="N9" s="1129"/>
      <c r="O9" s="1129"/>
      <c r="P9" s="1129"/>
      <c r="Q9" s="1130"/>
      <c r="S9" s="502">
        <f>122947119.43-80454444.33</f>
        <v>42492675.100000009</v>
      </c>
    </row>
    <row r="10" spans="1:21" s="501" customFormat="1" ht="12">
      <c r="A10" s="1148"/>
      <c r="B10" s="1149"/>
      <c r="C10" s="1149"/>
      <c r="D10" s="1149"/>
      <c r="E10" s="1149"/>
      <c r="F10" s="1149"/>
      <c r="G10" s="1149"/>
      <c r="H10" s="1149"/>
      <c r="I10" s="1149"/>
      <c r="J10" s="1149"/>
      <c r="K10" s="1149"/>
      <c r="L10" s="1149"/>
      <c r="M10" s="1149"/>
      <c r="N10" s="1149"/>
      <c r="O10" s="1149"/>
      <c r="P10" s="1149"/>
      <c r="Q10" s="1150"/>
    </row>
    <row r="11" spans="1:21" s="501" customFormat="1" ht="12">
      <c r="A11" s="1151"/>
      <c r="B11" s="1140"/>
      <c r="C11" s="1140"/>
      <c r="D11" s="1140"/>
      <c r="E11" s="1140"/>
      <c r="F11" s="1140"/>
      <c r="G11" s="1140"/>
      <c r="H11" s="1140"/>
      <c r="I11" s="1140"/>
      <c r="J11" s="1140"/>
      <c r="K11" s="1140"/>
      <c r="L11" s="1140"/>
      <c r="M11" s="1140"/>
      <c r="N11" s="1140"/>
      <c r="O11" s="1140"/>
      <c r="P11" s="1140"/>
      <c r="Q11" s="1141"/>
    </row>
    <row r="12" spans="1:21" s="501" customFormat="1" ht="12">
      <c r="A12" s="1145" t="s">
        <v>508</v>
      </c>
      <c r="B12" s="1146"/>
      <c r="C12" s="1146"/>
      <c r="D12" s="1146"/>
      <c r="E12" s="1146"/>
      <c r="F12" s="1146"/>
      <c r="G12" s="1146"/>
      <c r="H12" s="1146"/>
      <c r="I12" s="1146"/>
      <c r="J12" s="1146"/>
      <c r="K12" s="1146"/>
      <c r="L12" s="1146"/>
      <c r="M12" s="1146"/>
      <c r="N12" s="1146"/>
      <c r="O12" s="1146"/>
      <c r="P12" s="1146"/>
      <c r="Q12" s="1147"/>
    </row>
    <row r="13" spans="1:21" s="501" customFormat="1" ht="12">
      <c r="A13" s="1151"/>
      <c r="B13" s="1140"/>
      <c r="C13" s="1140"/>
      <c r="D13" s="1140"/>
      <c r="E13" s="1140"/>
      <c r="F13" s="1140"/>
      <c r="G13" s="1140"/>
      <c r="H13" s="1140"/>
      <c r="I13" s="1140"/>
      <c r="J13" s="1140"/>
      <c r="K13" s="1140"/>
      <c r="L13" s="1140"/>
      <c r="M13" s="1140"/>
      <c r="N13" s="1140"/>
      <c r="O13" s="1140"/>
      <c r="P13" s="1140"/>
      <c r="Q13" s="1141"/>
    </row>
    <row r="14" spans="1:21" s="501" customFormat="1" ht="12">
      <c r="A14" s="1142" t="s">
        <v>506</v>
      </c>
      <c r="B14" s="1143"/>
      <c r="C14" s="1143"/>
      <c r="D14" s="1143"/>
      <c r="E14" s="1143"/>
      <c r="F14" s="1143"/>
      <c r="G14" s="1143"/>
      <c r="H14" s="1143"/>
      <c r="I14" s="1143"/>
      <c r="J14" s="1143"/>
      <c r="K14" s="1143"/>
      <c r="L14" s="1143"/>
      <c r="M14" s="1143"/>
      <c r="N14" s="1143"/>
      <c r="O14" s="1143"/>
      <c r="P14" s="1143"/>
      <c r="Q14" s="1144"/>
    </row>
    <row r="15" spans="1:21" s="501" customFormat="1" ht="15" customHeight="1">
      <c r="A15" s="503"/>
      <c r="B15" s="504"/>
      <c r="C15" s="504"/>
      <c r="D15" s="504"/>
      <c r="E15" s="504"/>
      <c r="F15" s="504"/>
      <c r="G15" s="504"/>
      <c r="H15" s="504"/>
      <c r="I15" s="504"/>
      <c r="J15" s="504"/>
      <c r="K15" s="504"/>
      <c r="L15" s="504"/>
      <c r="M15" s="504"/>
      <c r="N15" s="504"/>
      <c r="O15" s="504"/>
      <c r="P15" s="504"/>
      <c r="Q15" s="505"/>
    </row>
    <row r="16" spans="1:21" s="501" customFormat="1" ht="12">
      <c r="A16" s="1142" t="s">
        <v>536</v>
      </c>
      <c r="B16" s="1143"/>
      <c r="C16" s="1143"/>
      <c r="D16" s="1143"/>
      <c r="E16" s="1143"/>
      <c r="F16" s="1143"/>
      <c r="G16" s="1143"/>
      <c r="H16" s="1143"/>
      <c r="I16" s="1143"/>
      <c r="J16" s="1143"/>
      <c r="K16" s="1143"/>
      <c r="L16" s="1143"/>
      <c r="M16" s="1143"/>
      <c r="N16" s="1143"/>
      <c r="O16" s="1143"/>
      <c r="P16" s="1143"/>
      <c r="Q16" s="1144"/>
      <c r="U16" s="506"/>
    </row>
    <row r="17" spans="1:17" s="501" customFormat="1" ht="12">
      <c r="A17" s="1152" t="s">
        <v>562</v>
      </c>
      <c r="B17" s="1153"/>
      <c r="C17" s="1153"/>
      <c r="D17" s="1153"/>
      <c r="E17" s="1153"/>
      <c r="F17" s="1153"/>
      <c r="G17" s="1153"/>
      <c r="H17" s="1153"/>
      <c r="I17" s="1153"/>
      <c r="J17" s="1153"/>
      <c r="K17" s="1153"/>
      <c r="L17" s="1153"/>
      <c r="M17" s="1153"/>
      <c r="N17" s="1153"/>
      <c r="O17" s="1153"/>
      <c r="P17" s="1153"/>
      <c r="Q17" s="1154"/>
    </row>
    <row r="18" spans="1:17" s="501" customFormat="1" ht="12">
      <c r="A18" s="1142" t="s">
        <v>537</v>
      </c>
      <c r="B18" s="1143"/>
      <c r="C18" s="1143"/>
      <c r="D18" s="1143"/>
      <c r="E18" s="1143"/>
      <c r="F18" s="1143"/>
      <c r="G18" s="1143"/>
      <c r="H18" s="1143"/>
      <c r="I18" s="1143"/>
      <c r="J18" s="1143"/>
      <c r="K18" s="1143"/>
      <c r="L18" s="1143"/>
      <c r="M18" s="1143"/>
      <c r="N18" s="1143"/>
      <c r="O18" s="1143"/>
      <c r="P18" s="1143"/>
      <c r="Q18" s="1144"/>
    </row>
    <row r="19" spans="1:17" s="501" customFormat="1" ht="12">
      <c r="A19" s="1142"/>
      <c r="B19" s="1143"/>
      <c r="C19" s="1143"/>
      <c r="D19" s="1143"/>
      <c r="E19" s="1143"/>
      <c r="F19" s="1143"/>
      <c r="G19" s="1143"/>
      <c r="H19" s="1143"/>
      <c r="I19" s="1143"/>
      <c r="J19" s="1143"/>
      <c r="K19" s="1143"/>
      <c r="L19" s="1143"/>
      <c r="M19" s="1143"/>
      <c r="N19" s="1143"/>
      <c r="O19" s="1143"/>
      <c r="P19" s="1143"/>
      <c r="Q19" s="1144"/>
    </row>
    <row r="20" spans="1:17" s="501" customFormat="1" ht="12">
      <c r="A20" s="1142"/>
      <c r="B20" s="1143"/>
      <c r="C20" s="1143"/>
      <c r="D20" s="1143"/>
      <c r="E20" s="1143"/>
      <c r="F20" s="1143"/>
      <c r="G20" s="1143"/>
      <c r="H20" s="1143"/>
      <c r="I20" s="1143"/>
      <c r="J20" s="1143"/>
      <c r="K20" s="1143"/>
      <c r="L20" s="1143"/>
      <c r="M20" s="1143"/>
      <c r="N20" s="1143"/>
      <c r="O20" s="1143"/>
      <c r="P20" s="1143"/>
      <c r="Q20" s="1144"/>
    </row>
    <row r="21" spans="1:17" s="501" customFormat="1" ht="12">
      <c r="A21" s="507"/>
      <c r="B21" s="508"/>
      <c r="C21" s="508"/>
      <c r="D21" s="508"/>
      <c r="E21" s="508"/>
      <c r="F21" s="508"/>
      <c r="G21" s="508"/>
      <c r="H21" s="508"/>
      <c r="I21" s="508"/>
      <c r="J21" s="508"/>
      <c r="K21" s="508"/>
      <c r="L21" s="508"/>
      <c r="M21" s="508"/>
      <c r="N21" s="508"/>
      <c r="O21" s="508"/>
      <c r="P21" s="508"/>
      <c r="Q21" s="509"/>
    </row>
    <row r="22" spans="1:17" s="501" customFormat="1" ht="12">
      <c r="A22" s="507"/>
      <c r="B22" s="508"/>
      <c r="C22" s="508"/>
      <c r="D22" s="508"/>
      <c r="E22" s="508"/>
      <c r="F22" s="508"/>
      <c r="G22" s="508"/>
      <c r="H22" s="508"/>
      <c r="I22" s="508"/>
      <c r="J22" s="508"/>
      <c r="K22" s="508"/>
      <c r="L22" s="508"/>
      <c r="M22" s="508"/>
      <c r="N22" s="508"/>
      <c r="O22" s="508"/>
      <c r="P22" s="508"/>
      <c r="Q22" s="509"/>
    </row>
    <row r="23" spans="1:17" s="501" customFormat="1" ht="12">
      <c r="A23" s="507"/>
      <c r="B23" s="508"/>
      <c r="C23" s="508"/>
      <c r="D23" s="508"/>
      <c r="E23" s="508"/>
      <c r="F23" s="508"/>
      <c r="G23" s="508"/>
      <c r="H23" s="508"/>
      <c r="I23" s="508"/>
      <c r="J23" s="508"/>
      <c r="K23" s="508"/>
      <c r="L23" s="508"/>
      <c r="M23" s="508"/>
      <c r="N23" s="508"/>
      <c r="O23" s="508"/>
      <c r="P23" s="508"/>
      <c r="Q23" s="509"/>
    </row>
    <row r="24" spans="1:17" s="501" customFormat="1" ht="12">
      <c r="A24" s="507"/>
      <c r="B24" s="508"/>
      <c r="C24" s="508"/>
      <c r="D24" s="508"/>
      <c r="E24" s="508"/>
      <c r="F24" s="508"/>
      <c r="G24" s="508"/>
      <c r="H24" s="508"/>
      <c r="I24" s="508"/>
      <c r="J24" s="508"/>
      <c r="K24" s="508"/>
      <c r="L24" s="508"/>
      <c r="M24" s="508"/>
      <c r="N24" s="508"/>
      <c r="O24" s="508"/>
      <c r="P24" s="508"/>
      <c r="Q24" s="509"/>
    </row>
    <row r="25" spans="1:17" s="501" customFormat="1" ht="12">
      <c r="A25" s="507"/>
      <c r="B25" s="508"/>
      <c r="C25" s="508"/>
      <c r="D25" s="508"/>
      <c r="E25" s="508"/>
      <c r="F25" s="508"/>
      <c r="G25" s="508"/>
      <c r="H25" s="508"/>
      <c r="I25" s="508"/>
      <c r="J25" s="508"/>
      <c r="K25" s="508"/>
      <c r="L25" s="508"/>
      <c r="M25" s="508"/>
      <c r="N25" s="508"/>
      <c r="O25" s="508"/>
      <c r="P25" s="508"/>
      <c r="Q25" s="509"/>
    </row>
    <row r="26" spans="1:17" s="501" customFormat="1" ht="12">
      <c r="A26" s="507"/>
      <c r="B26" s="508"/>
      <c r="C26" s="508"/>
      <c r="D26" s="508"/>
      <c r="E26" s="508"/>
      <c r="F26" s="508"/>
      <c r="G26" s="508"/>
      <c r="H26" s="508"/>
      <c r="I26" s="508"/>
      <c r="J26" s="508"/>
      <c r="K26" s="508"/>
      <c r="L26" s="508"/>
      <c r="M26" s="508"/>
      <c r="N26" s="508"/>
      <c r="O26" s="508"/>
      <c r="P26" s="508"/>
      <c r="Q26" s="509"/>
    </row>
    <row r="27" spans="1:17" s="501" customFormat="1" ht="12">
      <c r="A27" s="507"/>
      <c r="B27" s="508"/>
      <c r="C27" s="508"/>
      <c r="D27" s="508"/>
      <c r="E27" s="508"/>
      <c r="F27" s="508"/>
      <c r="G27" s="508"/>
      <c r="H27" s="508"/>
      <c r="I27" s="508"/>
      <c r="J27" s="508"/>
      <c r="K27" s="508"/>
      <c r="L27" s="508"/>
      <c r="M27" s="508"/>
      <c r="N27" s="508"/>
      <c r="O27" s="508"/>
      <c r="P27" s="508"/>
      <c r="Q27" s="509"/>
    </row>
    <row r="28" spans="1:17">
      <c r="A28" s="510"/>
      <c r="B28" s="511"/>
      <c r="C28" s="511"/>
      <c r="D28" s="511"/>
      <c r="E28" s="511"/>
      <c r="F28" s="511"/>
      <c r="G28" s="511"/>
      <c r="H28" s="511"/>
      <c r="I28" s="511"/>
      <c r="J28" s="511"/>
      <c r="K28" s="511"/>
      <c r="L28" s="511"/>
      <c r="M28" s="511"/>
      <c r="N28" s="511"/>
      <c r="O28" s="511"/>
      <c r="P28" s="511"/>
      <c r="Q28" s="512"/>
    </row>
    <row r="29" spans="1:17">
      <c r="A29" s="514"/>
      <c r="B29" s="515"/>
      <c r="C29" s="515"/>
      <c r="D29" s="515"/>
      <c r="E29" s="515"/>
      <c r="F29" s="515"/>
      <c r="G29" s="515"/>
      <c r="H29" s="515"/>
      <c r="I29" s="515"/>
      <c r="J29" s="515"/>
      <c r="K29" s="515"/>
      <c r="L29" s="515"/>
      <c r="M29" s="515"/>
      <c r="N29" s="515"/>
      <c r="O29" s="515"/>
      <c r="P29" s="515"/>
      <c r="Q29" s="516"/>
    </row>
    <row r="30" spans="1:17">
      <c r="A30" s="1155"/>
      <c r="B30" s="1156"/>
      <c r="C30" s="1156"/>
      <c r="D30" s="1156"/>
      <c r="E30" s="1156"/>
      <c r="F30" s="1156"/>
      <c r="G30" s="1156"/>
      <c r="H30" s="1156"/>
      <c r="I30" s="1156"/>
      <c r="J30" s="1156"/>
      <c r="K30" s="1156"/>
      <c r="L30" s="1156"/>
      <c r="M30" s="1156"/>
      <c r="N30" s="1156"/>
      <c r="O30" s="1156"/>
      <c r="P30" s="1156"/>
      <c r="Q30" s="1157"/>
    </row>
    <row r="31" spans="1:17">
      <c r="A31" s="514"/>
      <c r="B31" s="515"/>
      <c r="C31" s="515"/>
      <c r="D31" s="515"/>
      <c r="E31" s="515"/>
      <c r="F31" s="515"/>
      <c r="G31" s="515"/>
      <c r="H31" s="515"/>
      <c r="I31" s="515"/>
      <c r="J31" s="515"/>
      <c r="K31" s="515"/>
      <c r="L31" s="515"/>
      <c r="M31" s="515"/>
      <c r="N31" s="515"/>
      <c r="O31" s="515"/>
      <c r="P31" s="515"/>
      <c r="Q31" s="516"/>
    </row>
    <row r="32" spans="1:17">
      <c r="A32" s="514"/>
      <c r="B32" s="515"/>
      <c r="C32" s="515"/>
      <c r="D32" s="515"/>
      <c r="E32" s="515"/>
      <c r="F32" s="515"/>
      <c r="G32" s="515"/>
      <c r="H32" s="515"/>
      <c r="I32" s="515"/>
      <c r="J32" s="515"/>
      <c r="K32" s="515"/>
      <c r="L32" s="515"/>
      <c r="M32" s="515"/>
      <c r="N32" s="515"/>
      <c r="O32" s="515"/>
      <c r="P32" s="515"/>
      <c r="Q32" s="516"/>
    </row>
    <row r="33" spans="1:18">
      <c r="A33" s="1158"/>
      <c r="B33" s="1159"/>
      <c r="C33" s="1159"/>
      <c r="D33" s="1159"/>
      <c r="E33" s="1159"/>
      <c r="F33" s="1159"/>
      <c r="G33" s="1159"/>
      <c r="H33" s="1159"/>
      <c r="I33" s="1159"/>
      <c r="J33" s="1159"/>
      <c r="K33" s="1159"/>
      <c r="L33" s="1159"/>
      <c r="M33" s="1159"/>
      <c r="N33" s="1159"/>
      <c r="O33" s="1159"/>
      <c r="P33" s="1159"/>
      <c r="Q33" s="1160"/>
    </row>
    <row r="34" spans="1:18" ht="12.75" customHeight="1">
      <c r="A34" s="517"/>
      <c r="B34" s="517"/>
      <c r="C34" s="517"/>
      <c r="D34" s="517"/>
      <c r="E34" s="518"/>
      <c r="F34" s="518"/>
      <c r="G34" s="518"/>
      <c r="H34" s="518"/>
      <c r="I34" s="518"/>
      <c r="J34" s="518"/>
      <c r="K34" s="518"/>
      <c r="L34" s="518"/>
      <c r="M34" s="518"/>
      <c r="N34" s="518"/>
      <c r="O34" s="518"/>
      <c r="P34" s="518"/>
      <c r="Q34" s="518"/>
    </row>
    <row r="35" spans="1:18" ht="12.75" customHeight="1">
      <c r="A35" s="517"/>
      <c r="B35" s="517"/>
      <c r="C35" s="517"/>
      <c r="D35" s="517"/>
      <c r="E35" s="518"/>
      <c r="F35" s="518"/>
      <c r="G35" s="518"/>
      <c r="H35" s="518"/>
      <c r="I35" s="518"/>
      <c r="J35" s="518"/>
      <c r="K35" s="518"/>
      <c r="L35" s="518"/>
      <c r="M35" s="518"/>
      <c r="N35" s="518"/>
      <c r="O35" s="518"/>
      <c r="P35" s="518"/>
      <c r="Q35" s="518"/>
    </row>
    <row r="36" spans="1:18" ht="12.75" customHeight="1">
      <c r="A36" s="517"/>
      <c r="B36" s="517"/>
      <c r="C36" s="517"/>
      <c r="D36" s="517"/>
      <c r="E36" s="546"/>
      <c r="F36" s="546"/>
      <c r="G36" s="546"/>
      <c r="H36" s="546"/>
      <c r="I36" s="546"/>
      <c r="J36" s="546"/>
      <c r="K36" s="546"/>
      <c r="L36" s="546"/>
      <c r="M36" s="546"/>
      <c r="N36" s="546"/>
      <c r="O36" s="546"/>
      <c r="P36" s="546"/>
      <c r="Q36" s="546"/>
    </row>
    <row r="37" spans="1:18" ht="12.75" customHeight="1">
      <c r="A37" s="517"/>
      <c r="B37" s="517"/>
      <c r="C37" s="517"/>
      <c r="D37" s="517"/>
      <c r="E37" s="546"/>
      <c r="F37" s="546"/>
      <c r="G37" s="546"/>
      <c r="H37" s="546"/>
      <c r="I37" s="546"/>
      <c r="J37" s="546"/>
      <c r="K37" s="546"/>
      <c r="L37" s="546"/>
      <c r="M37" s="546"/>
      <c r="N37" s="546"/>
      <c r="O37" s="546"/>
      <c r="P37" s="546"/>
      <c r="Q37" s="546"/>
    </row>
    <row r="38" spans="1:18" ht="12.75" customHeight="1">
      <c r="A38" s="517"/>
      <c r="B38" s="517"/>
      <c r="C38" s="517"/>
      <c r="D38" s="517"/>
      <c r="E38" s="546"/>
      <c r="F38" s="546"/>
      <c r="G38" s="546"/>
      <c r="H38" s="546"/>
      <c r="I38" s="546"/>
      <c r="J38" s="546"/>
      <c r="K38" s="546"/>
      <c r="L38" s="546"/>
      <c r="M38" s="546"/>
      <c r="N38" s="546"/>
      <c r="O38" s="546"/>
      <c r="P38" s="546"/>
      <c r="Q38" s="546"/>
    </row>
    <row r="39" spans="1:18" ht="12.75" customHeight="1">
      <c r="A39" s="517"/>
      <c r="B39" s="517"/>
      <c r="C39" s="517"/>
      <c r="D39" s="517"/>
      <c r="E39" s="518"/>
      <c r="F39" s="518"/>
      <c r="G39" s="518"/>
      <c r="H39" s="518"/>
      <c r="I39" s="518"/>
      <c r="J39" s="518"/>
      <c r="K39" s="518"/>
      <c r="L39" s="518"/>
      <c r="M39" s="518"/>
      <c r="N39" s="518"/>
      <c r="O39" s="518"/>
      <c r="P39" s="518"/>
      <c r="Q39" s="518"/>
    </row>
    <row r="40" spans="1:18" ht="12.75" customHeight="1">
      <c r="A40" s="517"/>
      <c r="B40" s="517"/>
      <c r="C40" s="517"/>
      <c r="D40" s="517"/>
      <c r="E40" s="518"/>
      <c r="F40" s="518"/>
      <c r="G40" s="518"/>
      <c r="H40" s="518"/>
      <c r="I40" s="518"/>
      <c r="J40" s="518"/>
      <c r="K40" s="518"/>
      <c r="L40" s="518"/>
      <c r="M40" s="518"/>
      <c r="N40" s="518"/>
      <c r="O40" s="518"/>
      <c r="P40" s="518"/>
      <c r="Q40" s="518"/>
    </row>
    <row r="41" spans="1:18" ht="13.5" customHeight="1">
      <c r="A41" s="519"/>
      <c r="B41" s="519"/>
      <c r="C41" s="519"/>
      <c r="E41" s="520"/>
      <c r="F41" s="521"/>
      <c r="G41" s="521"/>
      <c r="H41" s="521"/>
      <c r="I41" s="522"/>
      <c r="J41" s="522"/>
      <c r="K41" s="522"/>
      <c r="L41" s="522"/>
      <c r="M41" s="522"/>
      <c r="N41" s="522"/>
      <c r="O41" s="522"/>
      <c r="P41" s="522"/>
      <c r="Q41" s="522"/>
      <c r="R41" s="523"/>
    </row>
    <row r="42" spans="1:18" s="525" customFormat="1" ht="14.25" customHeight="1">
      <c r="A42" s="524" t="s">
        <v>17</v>
      </c>
      <c r="B42" s="524"/>
      <c r="C42" s="524"/>
      <c r="E42" s="526"/>
      <c r="F42" s="527"/>
      <c r="G42" s="527"/>
      <c r="H42" s="527"/>
      <c r="I42" s="522"/>
      <c r="J42" s="528"/>
      <c r="K42" s="1161" t="s">
        <v>461</v>
      </c>
      <c r="L42" s="1161"/>
      <c r="M42" s="1161"/>
      <c r="N42" s="1161"/>
      <c r="O42" s="529"/>
      <c r="P42" s="528"/>
      <c r="Q42" s="528"/>
      <c r="R42" s="530"/>
    </row>
    <row r="43" spans="1:18" s="525" customFormat="1" ht="39.75" customHeight="1">
      <c r="A43" s="531"/>
      <c r="B43" s="1162" t="s">
        <v>458</v>
      </c>
      <c r="C43" s="1163"/>
      <c r="D43" s="1163"/>
      <c r="E43" s="1163"/>
      <c r="F43" s="1163"/>
      <c r="G43" s="1163"/>
      <c r="H43" s="1163"/>
      <c r="I43" s="1163"/>
      <c r="J43" s="531"/>
      <c r="K43" s="1057" t="s">
        <v>459</v>
      </c>
      <c r="L43" s="1058"/>
      <c r="M43" s="1058"/>
      <c r="N43" s="1058"/>
      <c r="O43" s="531"/>
    </row>
  </sheetData>
  <mergeCells count="24">
    <mergeCell ref="A20:Q20"/>
    <mergeCell ref="A30:Q30"/>
    <mergeCell ref="A33:Q33"/>
    <mergeCell ref="K42:N42"/>
    <mergeCell ref="B43:I43"/>
    <mergeCell ref="K43:N43"/>
    <mergeCell ref="A19:Q19"/>
    <mergeCell ref="A7:Q7"/>
    <mergeCell ref="A8:Q8"/>
    <mergeCell ref="A9:Q9"/>
    <mergeCell ref="A10:Q10"/>
    <mergeCell ref="A11:Q11"/>
    <mergeCell ref="A12:Q12"/>
    <mergeCell ref="A13:Q13"/>
    <mergeCell ref="A14:Q14"/>
    <mergeCell ref="A16:Q16"/>
    <mergeCell ref="A17:Q17"/>
    <mergeCell ref="A18:Q18"/>
    <mergeCell ref="A6:Q6"/>
    <mergeCell ref="A1:Q1"/>
    <mergeCell ref="A2:Q2"/>
    <mergeCell ref="A3:Q3"/>
    <mergeCell ref="A4:Q4"/>
    <mergeCell ref="A5:Q5"/>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U44"/>
  <sheetViews>
    <sheetView showGridLines="0" view="pageBreakPreview" topLeftCell="A11" zoomScaleNormal="136" zoomScaleSheetLayoutView="100" workbookViewId="0">
      <selection activeCell="A29" sqref="A29"/>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18" width="11.42578125" style="513"/>
    <col min="19" max="19" width="11.7109375" style="513" bestFit="1" customWidth="1"/>
    <col min="20"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274" width="11.42578125" style="513"/>
    <col min="275" max="275" width="11.7109375" style="513" bestFit="1" customWidth="1"/>
    <col min="276"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530" width="11.42578125" style="513"/>
    <col min="531" max="531" width="11.7109375" style="513" bestFit="1" customWidth="1"/>
    <col min="532"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786" width="11.42578125" style="513"/>
    <col min="787" max="787" width="11.7109375" style="513" bestFit="1" customWidth="1"/>
    <col min="788"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042" width="11.42578125" style="513"/>
    <col min="1043" max="1043" width="11.7109375" style="513" bestFit="1" customWidth="1"/>
    <col min="1044"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298" width="11.42578125" style="513"/>
    <col min="1299" max="1299" width="11.7109375" style="513" bestFit="1" customWidth="1"/>
    <col min="1300"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554" width="11.42578125" style="513"/>
    <col min="1555" max="1555" width="11.7109375" style="513" bestFit="1" customWidth="1"/>
    <col min="1556"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1810" width="11.42578125" style="513"/>
    <col min="1811" max="1811" width="11.7109375" style="513" bestFit="1" customWidth="1"/>
    <col min="1812"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066" width="11.42578125" style="513"/>
    <col min="2067" max="2067" width="11.7109375" style="513" bestFit="1" customWidth="1"/>
    <col min="2068"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322" width="11.42578125" style="513"/>
    <col min="2323" max="2323" width="11.7109375" style="513" bestFit="1" customWidth="1"/>
    <col min="2324"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578" width="11.42578125" style="513"/>
    <col min="2579" max="2579" width="11.7109375" style="513" bestFit="1" customWidth="1"/>
    <col min="2580"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2834" width="11.42578125" style="513"/>
    <col min="2835" max="2835" width="11.7109375" style="513" bestFit="1" customWidth="1"/>
    <col min="2836"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090" width="11.42578125" style="513"/>
    <col min="3091" max="3091" width="11.7109375" style="513" bestFit="1" customWidth="1"/>
    <col min="3092"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346" width="11.42578125" style="513"/>
    <col min="3347" max="3347" width="11.7109375" style="513" bestFit="1" customWidth="1"/>
    <col min="3348"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602" width="11.42578125" style="513"/>
    <col min="3603" max="3603" width="11.7109375" style="513" bestFit="1" customWidth="1"/>
    <col min="3604"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3858" width="11.42578125" style="513"/>
    <col min="3859" max="3859" width="11.7109375" style="513" bestFit="1" customWidth="1"/>
    <col min="3860"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114" width="11.42578125" style="513"/>
    <col min="4115" max="4115" width="11.7109375" style="513" bestFit="1" customWidth="1"/>
    <col min="4116"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370" width="11.42578125" style="513"/>
    <col min="4371" max="4371" width="11.7109375" style="513" bestFit="1" customWidth="1"/>
    <col min="4372"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626" width="11.42578125" style="513"/>
    <col min="4627" max="4627" width="11.7109375" style="513" bestFit="1" customWidth="1"/>
    <col min="4628"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4882" width="11.42578125" style="513"/>
    <col min="4883" max="4883" width="11.7109375" style="513" bestFit="1" customWidth="1"/>
    <col min="4884"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138" width="11.42578125" style="513"/>
    <col min="5139" max="5139" width="11.7109375" style="513" bestFit="1" customWidth="1"/>
    <col min="5140"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394" width="11.42578125" style="513"/>
    <col min="5395" max="5395" width="11.7109375" style="513" bestFit="1" customWidth="1"/>
    <col min="5396"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650" width="11.42578125" style="513"/>
    <col min="5651" max="5651" width="11.7109375" style="513" bestFit="1" customWidth="1"/>
    <col min="5652"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5906" width="11.42578125" style="513"/>
    <col min="5907" max="5907" width="11.7109375" style="513" bestFit="1" customWidth="1"/>
    <col min="5908"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162" width="11.42578125" style="513"/>
    <col min="6163" max="6163" width="11.7109375" style="513" bestFit="1" customWidth="1"/>
    <col min="6164"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418" width="11.42578125" style="513"/>
    <col min="6419" max="6419" width="11.7109375" style="513" bestFit="1" customWidth="1"/>
    <col min="6420"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674" width="11.42578125" style="513"/>
    <col min="6675" max="6675" width="11.7109375" style="513" bestFit="1" customWidth="1"/>
    <col min="6676"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6930" width="11.42578125" style="513"/>
    <col min="6931" max="6931" width="11.7109375" style="513" bestFit="1" customWidth="1"/>
    <col min="6932"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186" width="11.42578125" style="513"/>
    <col min="7187" max="7187" width="11.7109375" style="513" bestFit="1" customWidth="1"/>
    <col min="7188"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442" width="11.42578125" style="513"/>
    <col min="7443" max="7443" width="11.7109375" style="513" bestFit="1" customWidth="1"/>
    <col min="7444"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698" width="11.42578125" style="513"/>
    <col min="7699" max="7699" width="11.7109375" style="513" bestFit="1" customWidth="1"/>
    <col min="7700"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7954" width="11.42578125" style="513"/>
    <col min="7955" max="7955" width="11.7109375" style="513" bestFit="1" customWidth="1"/>
    <col min="7956"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210" width="11.42578125" style="513"/>
    <col min="8211" max="8211" width="11.7109375" style="513" bestFit="1" customWidth="1"/>
    <col min="8212"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466" width="11.42578125" style="513"/>
    <col min="8467" max="8467" width="11.7109375" style="513" bestFit="1" customWidth="1"/>
    <col min="8468"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722" width="11.42578125" style="513"/>
    <col min="8723" max="8723" width="11.7109375" style="513" bestFit="1" customWidth="1"/>
    <col min="8724"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8978" width="11.42578125" style="513"/>
    <col min="8979" max="8979" width="11.7109375" style="513" bestFit="1" customWidth="1"/>
    <col min="8980"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234" width="11.42578125" style="513"/>
    <col min="9235" max="9235" width="11.7109375" style="513" bestFit="1" customWidth="1"/>
    <col min="9236"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490" width="11.42578125" style="513"/>
    <col min="9491" max="9491" width="11.7109375" style="513" bestFit="1" customWidth="1"/>
    <col min="9492"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746" width="11.42578125" style="513"/>
    <col min="9747" max="9747" width="11.7109375" style="513" bestFit="1" customWidth="1"/>
    <col min="9748"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002" width="11.42578125" style="513"/>
    <col min="10003" max="10003" width="11.7109375" style="513" bestFit="1" customWidth="1"/>
    <col min="10004"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258" width="11.42578125" style="513"/>
    <col min="10259" max="10259" width="11.7109375" style="513" bestFit="1" customWidth="1"/>
    <col min="10260"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514" width="11.42578125" style="513"/>
    <col min="10515" max="10515" width="11.7109375" style="513" bestFit="1" customWidth="1"/>
    <col min="10516"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0770" width="11.42578125" style="513"/>
    <col min="10771" max="10771" width="11.7109375" style="513" bestFit="1" customWidth="1"/>
    <col min="10772"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026" width="11.42578125" style="513"/>
    <col min="11027" max="11027" width="11.7109375" style="513" bestFit="1" customWidth="1"/>
    <col min="11028"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282" width="11.42578125" style="513"/>
    <col min="11283" max="11283" width="11.7109375" style="513" bestFit="1" customWidth="1"/>
    <col min="11284"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538" width="11.42578125" style="513"/>
    <col min="11539" max="11539" width="11.7109375" style="513" bestFit="1" customWidth="1"/>
    <col min="11540"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1794" width="11.42578125" style="513"/>
    <col min="11795" max="11795" width="11.7109375" style="513" bestFit="1" customWidth="1"/>
    <col min="11796"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050" width="11.42578125" style="513"/>
    <col min="12051" max="12051" width="11.7109375" style="513" bestFit="1" customWidth="1"/>
    <col min="12052"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306" width="11.42578125" style="513"/>
    <col min="12307" max="12307" width="11.7109375" style="513" bestFit="1" customWidth="1"/>
    <col min="12308"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562" width="11.42578125" style="513"/>
    <col min="12563" max="12563" width="11.7109375" style="513" bestFit="1" customWidth="1"/>
    <col min="12564"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2818" width="11.42578125" style="513"/>
    <col min="12819" max="12819" width="11.7109375" style="513" bestFit="1" customWidth="1"/>
    <col min="12820"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074" width="11.42578125" style="513"/>
    <col min="13075" max="13075" width="11.7109375" style="513" bestFit="1" customWidth="1"/>
    <col min="13076"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330" width="11.42578125" style="513"/>
    <col min="13331" max="13331" width="11.7109375" style="513" bestFit="1" customWidth="1"/>
    <col min="13332"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586" width="11.42578125" style="513"/>
    <col min="13587" max="13587" width="11.7109375" style="513" bestFit="1" customWidth="1"/>
    <col min="13588"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3842" width="11.42578125" style="513"/>
    <col min="13843" max="13843" width="11.7109375" style="513" bestFit="1" customWidth="1"/>
    <col min="13844"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098" width="11.42578125" style="513"/>
    <col min="14099" max="14099" width="11.7109375" style="513" bestFit="1" customWidth="1"/>
    <col min="14100"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354" width="11.42578125" style="513"/>
    <col min="14355" max="14355" width="11.7109375" style="513" bestFit="1" customWidth="1"/>
    <col min="14356"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610" width="11.42578125" style="513"/>
    <col min="14611" max="14611" width="11.7109375" style="513" bestFit="1" customWidth="1"/>
    <col min="14612"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4866" width="11.42578125" style="513"/>
    <col min="14867" max="14867" width="11.7109375" style="513" bestFit="1" customWidth="1"/>
    <col min="14868"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122" width="11.42578125" style="513"/>
    <col min="15123" max="15123" width="11.7109375" style="513" bestFit="1" customWidth="1"/>
    <col min="15124"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378" width="11.42578125" style="513"/>
    <col min="15379" max="15379" width="11.7109375" style="513" bestFit="1" customWidth="1"/>
    <col min="15380"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634" width="11.42578125" style="513"/>
    <col min="15635" max="15635" width="11.7109375" style="513" bestFit="1" customWidth="1"/>
    <col min="15636"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5890" width="11.42578125" style="513"/>
    <col min="15891" max="15891" width="11.7109375" style="513" bestFit="1" customWidth="1"/>
    <col min="15892"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146" width="11.42578125" style="513"/>
    <col min="16147" max="16147" width="11.7109375" style="513" bestFit="1" customWidth="1"/>
    <col min="16148" max="16384" width="11.42578125" style="513"/>
  </cols>
  <sheetData>
    <row r="1" spans="1:19" s="501" customFormat="1" ht="12">
      <c r="A1" s="1059" t="s">
        <v>139</v>
      </c>
      <c r="B1" s="1060"/>
      <c r="C1" s="1060"/>
      <c r="D1" s="1060"/>
      <c r="E1" s="1060"/>
      <c r="F1" s="1060"/>
      <c r="G1" s="1060"/>
      <c r="H1" s="1060"/>
      <c r="I1" s="1060"/>
      <c r="J1" s="1060"/>
      <c r="K1" s="1060"/>
      <c r="L1" s="1060"/>
      <c r="M1" s="1060"/>
      <c r="N1" s="1060"/>
      <c r="O1" s="1060"/>
      <c r="P1" s="1060"/>
      <c r="Q1" s="1061"/>
    </row>
    <row r="2" spans="1:19" s="501" customFormat="1" ht="18.75" customHeight="1">
      <c r="A2" s="1131" t="s">
        <v>387</v>
      </c>
      <c r="B2" s="1132"/>
      <c r="C2" s="1132"/>
      <c r="D2" s="1132"/>
      <c r="E2" s="1132"/>
      <c r="F2" s="1132"/>
      <c r="G2" s="1132"/>
      <c r="H2" s="1132"/>
      <c r="I2" s="1132"/>
      <c r="J2" s="1132"/>
      <c r="K2" s="1132"/>
      <c r="L2" s="1132"/>
      <c r="M2" s="1132"/>
      <c r="N2" s="1132"/>
      <c r="O2" s="1132"/>
      <c r="P2" s="1132"/>
      <c r="Q2" s="1133"/>
    </row>
    <row r="3" spans="1:19" s="501" customFormat="1" ht="27.75" customHeight="1">
      <c r="A3" s="1134" t="s">
        <v>510</v>
      </c>
      <c r="B3" s="1135"/>
      <c r="C3" s="1135"/>
      <c r="D3" s="1135"/>
      <c r="E3" s="1135"/>
      <c r="F3" s="1135"/>
      <c r="G3" s="1135"/>
      <c r="H3" s="1135"/>
      <c r="I3" s="1135"/>
      <c r="J3" s="1135"/>
      <c r="K3" s="1135"/>
      <c r="L3" s="1135"/>
      <c r="M3" s="1135"/>
      <c r="N3" s="1135"/>
      <c r="O3" s="1135"/>
      <c r="P3" s="1135"/>
      <c r="Q3" s="1136"/>
    </row>
    <row r="4" spans="1:19" s="501" customFormat="1" ht="26.1" customHeight="1">
      <c r="A4" s="1137" t="s">
        <v>162</v>
      </c>
      <c r="B4" s="1138"/>
      <c r="C4" s="1138"/>
      <c r="D4" s="1138"/>
      <c r="E4" s="1138"/>
      <c r="F4" s="1138"/>
      <c r="G4" s="1138"/>
      <c r="H4" s="1138"/>
      <c r="I4" s="1138"/>
      <c r="J4" s="1138"/>
      <c r="K4" s="1138"/>
      <c r="L4" s="1138"/>
      <c r="M4" s="1138"/>
      <c r="N4" s="1138"/>
      <c r="O4" s="1138"/>
      <c r="P4" s="1138"/>
      <c r="Q4" s="1138"/>
    </row>
    <row r="5" spans="1:19" s="501" customFormat="1" ht="12">
      <c r="A5" s="1139" t="s">
        <v>505</v>
      </c>
      <c r="B5" s="1140"/>
      <c r="C5" s="1140"/>
      <c r="D5" s="1140"/>
      <c r="E5" s="1140"/>
      <c r="F5" s="1140"/>
      <c r="G5" s="1140"/>
      <c r="H5" s="1140"/>
      <c r="I5" s="1140"/>
      <c r="J5" s="1140"/>
      <c r="K5" s="1140"/>
      <c r="L5" s="1140"/>
      <c r="M5" s="1140"/>
      <c r="N5" s="1140"/>
      <c r="O5" s="1140"/>
      <c r="P5" s="1140"/>
      <c r="Q5" s="1141"/>
      <c r="S5" s="502">
        <v>142973104.61000001</v>
      </c>
    </row>
    <row r="6" spans="1:19" s="501" customFormat="1" ht="13.5" customHeight="1">
      <c r="A6" s="1128" t="s">
        <v>512</v>
      </c>
      <c r="B6" s="1129"/>
      <c r="C6" s="1129"/>
      <c r="D6" s="1129"/>
      <c r="E6" s="1129"/>
      <c r="F6" s="1129"/>
      <c r="G6" s="1129"/>
      <c r="H6" s="1129"/>
      <c r="I6" s="1129"/>
      <c r="J6" s="1129"/>
      <c r="K6" s="1129"/>
      <c r="L6" s="1129"/>
      <c r="M6" s="1129"/>
      <c r="N6" s="1129"/>
      <c r="O6" s="1129"/>
      <c r="P6" s="1129"/>
      <c r="Q6" s="1130"/>
    </row>
    <row r="7" spans="1:19" s="501" customFormat="1" ht="12">
      <c r="A7" s="1128"/>
      <c r="B7" s="1129"/>
      <c r="C7" s="1129"/>
      <c r="D7" s="1129"/>
      <c r="E7" s="1129"/>
      <c r="F7" s="1129"/>
      <c r="G7" s="1129"/>
      <c r="H7" s="1129"/>
      <c r="I7" s="1129"/>
      <c r="J7" s="1129"/>
      <c r="K7" s="1129"/>
      <c r="L7" s="1129"/>
      <c r="M7" s="1129"/>
      <c r="N7" s="1129"/>
      <c r="O7" s="1129"/>
      <c r="P7" s="1129"/>
      <c r="Q7" s="1130"/>
    </row>
    <row r="8" spans="1:19" s="501" customFormat="1" ht="12">
      <c r="A8" s="532"/>
      <c r="B8" s="533"/>
      <c r="C8" s="533"/>
      <c r="D8" s="533"/>
      <c r="E8" s="533"/>
      <c r="F8" s="533"/>
      <c r="G8" s="533"/>
      <c r="H8" s="533"/>
      <c r="I8" s="533"/>
      <c r="J8" s="533"/>
      <c r="K8" s="533"/>
      <c r="L8" s="533"/>
      <c r="M8" s="533"/>
      <c r="N8" s="533"/>
      <c r="O8" s="533"/>
      <c r="P8" s="533"/>
      <c r="Q8" s="534"/>
    </row>
    <row r="9" spans="1:19" s="501" customFormat="1" ht="12">
      <c r="A9" s="1145" t="s">
        <v>507</v>
      </c>
      <c r="B9" s="1146"/>
      <c r="C9" s="1146"/>
      <c r="D9" s="1146"/>
      <c r="E9" s="1146"/>
      <c r="F9" s="1146"/>
      <c r="G9" s="1146"/>
      <c r="H9" s="1146"/>
      <c r="I9" s="1146"/>
      <c r="J9" s="1146"/>
      <c r="K9" s="1146"/>
      <c r="L9" s="1146"/>
      <c r="M9" s="1146"/>
      <c r="N9" s="1146"/>
      <c r="O9" s="1146"/>
      <c r="P9" s="1146"/>
      <c r="Q9" s="1147"/>
    </row>
    <row r="10" spans="1:19" s="501" customFormat="1" ht="13.5" customHeight="1">
      <c r="A10" s="1164" t="s">
        <v>563</v>
      </c>
      <c r="B10" s="1165"/>
      <c r="C10" s="1165"/>
      <c r="D10" s="1165"/>
      <c r="E10" s="1165"/>
      <c r="F10" s="1165"/>
      <c r="G10" s="1165"/>
      <c r="H10" s="1165"/>
      <c r="I10" s="1165"/>
      <c r="J10" s="1165"/>
      <c r="K10" s="1165"/>
      <c r="L10" s="1165"/>
      <c r="M10" s="1165"/>
      <c r="N10" s="1165"/>
      <c r="O10" s="1165"/>
      <c r="P10" s="1165"/>
      <c r="Q10" s="1166"/>
      <c r="S10" s="502">
        <v>16122277.98999998</v>
      </c>
    </row>
    <row r="11" spans="1:19" s="501" customFormat="1" ht="12">
      <c r="A11" s="1164"/>
      <c r="B11" s="1165"/>
      <c r="C11" s="1165"/>
      <c r="D11" s="1165"/>
      <c r="E11" s="1165"/>
      <c r="F11" s="1165"/>
      <c r="G11" s="1165"/>
      <c r="H11" s="1165"/>
      <c r="I11" s="1165"/>
      <c r="J11" s="1165"/>
      <c r="K11" s="1165"/>
      <c r="L11" s="1165"/>
      <c r="M11" s="1165"/>
      <c r="N11" s="1165"/>
      <c r="O11" s="1165"/>
      <c r="P11" s="1165"/>
      <c r="Q11" s="1166"/>
    </row>
    <row r="12" spans="1:19" s="501" customFormat="1" ht="12">
      <c r="A12" s="503"/>
      <c r="B12" s="504"/>
      <c r="C12" s="504"/>
      <c r="D12" s="504"/>
      <c r="E12" s="504"/>
      <c r="F12" s="504"/>
      <c r="G12" s="504"/>
      <c r="H12" s="504"/>
      <c r="I12" s="504"/>
      <c r="J12" s="504"/>
      <c r="K12" s="504"/>
      <c r="L12" s="504"/>
      <c r="M12" s="504"/>
      <c r="N12" s="504"/>
      <c r="O12" s="504"/>
      <c r="P12" s="504"/>
      <c r="Q12" s="505"/>
    </row>
    <row r="13" spans="1:19" s="501" customFormat="1" ht="12">
      <c r="A13" s="1148"/>
      <c r="B13" s="1149"/>
      <c r="C13" s="1149"/>
      <c r="D13" s="1149"/>
      <c r="E13" s="1149"/>
      <c r="F13" s="1149"/>
      <c r="G13" s="1149"/>
      <c r="H13" s="1149"/>
      <c r="I13" s="1149"/>
      <c r="J13" s="1149"/>
      <c r="K13" s="1149"/>
      <c r="L13" s="1149"/>
      <c r="M13" s="1149"/>
      <c r="N13" s="1149"/>
      <c r="O13" s="1149"/>
      <c r="P13" s="1149"/>
      <c r="Q13" s="1150"/>
    </row>
    <row r="14" spans="1:19" s="501" customFormat="1" ht="12">
      <c r="A14" s="1151"/>
      <c r="B14" s="1140"/>
      <c r="C14" s="1140"/>
      <c r="D14" s="1140"/>
      <c r="E14" s="1140"/>
      <c r="F14" s="1140"/>
      <c r="G14" s="1140"/>
      <c r="H14" s="1140"/>
      <c r="I14" s="1140"/>
      <c r="J14" s="1140"/>
      <c r="K14" s="1140"/>
      <c r="L14" s="1140"/>
      <c r="M14" s="1140"/>
      <c r="N14" s="1140"/>
      <c r="O14" s="1140"/>
      <c r="P14" s="1140"/>
      <c r="Q14" s="1141"/>
    </row>
    <row r="15" spans="1:19" s="501" customFormat="1" ht="12">
      <c r="A15" s="1145" t="s">
        <v>508</v>
      </c>
      <c r="B15" s="1146"/>
      <c r="C15" s="1146"/>
      <c r="D15" s="1146"/>
      <c r="E15" s="1146"/>
      <c r="F15" s="1146"/>
      <c r="G15" s="1146"/>
      <c r="H15" s="1146"/>
      <c r="I15" s="1146"/>
      <c r="J15" s="1146"/>
      <c r="K15" s="1146"/>
      <c r="L15" s="1146"/>
      <c r="M15" s="1146"/>
      <c r="N15" s="1146"/>
      <c r="O15" s="1146"/>
      <c r="P15" s="1146"/>
      <c r="Q15" s="1147"/>
    </row>
    <row r="16" spans="1:19" s="501" customFormat="1" ht="12">
      <c r="A16" s="1151"/>
      <c r="B16" s="1140"/>
      <c r="C16" s="1140"/>
      <c r="D16" s="1140"/>
      <c r="E16" s="1140"/>
      <c r="F16" s="1140"/>
      <c r="G16" s="1140"/>
      <c r="H16" s="1140"/>
      <c r="I16" s="1140"/>
      <c r="J16" s="1140"/>
      <c r="K16" s="1140"/>
      <c r="L16" s="1140"/>
      <c r="M16" s="1140"/>
      <c r="N16" s="1140"/>
      <c r="O16" s="1140"/>
      <c r="P16" s="1140"/>
      <c r="Q16" s="1141"/>
    </row>
    <row r="17" spans="1:21" s="501" customFormat="1" ht="12">
      <c r="A17" s="1142" t="s">
        <v>539</v>
      </c>
      <c r="B17" s="1143"/>
      <c r="C17" s="1143"/>
      <c r="D17" s="1143"/>
      <c r="E17" s="1143"/>
      <c r="F17" s="1143"/>
      <c r="G17" s="1143"/>
      <c r="H17" s="1143"/>
      <c r="I17" s="1143"/>
      <c r="J17" s="1143"/>
      <c r="K17" s="1143"/>
      <c r="L17" s="1143"/>
      <c r="M17" s="1143"/>
      <c r="N17" s="1143"/>
      <c r="O17" s="1143"/>
      <c r="P17" s="1143"/>
      <c r="Q17" s="1144"/>
    </row>
    <row r="18" spans="1:21" s="501" customFormat="1" ht="12">
      <c r="A18" s="1142"/>
      <c r="B18" s="1143"/>
      <c r="C18" s="1143"/>
      <c r="D18" s="1143"/>
      <c r="E18" s="1143"/>
      <c r="F18" s="1143"/>
      <c r="G18" s="1143"/>
      <c r="H18" s="1143"/>
      <c r="I18" s="1143"/>
      <c r="J18" s="1143"/>
      <c r="K18" s="1143"/>
      <c r="L18" s="1143"/>
      <c r="M18" s="1143"/>
      <c r="N18" s="1143"/>
      <c r="O18" s="1143"/>
      <c r="P18" s="1143"/>
      <c r="Q18" s="1144"/>
    </row>
    <row r="19" spans="1:21" s="501" customFormat="1" ht="12">
      <c r="A19" s="1142" t="s">
        <v>538</v>
      </c>
      <c r="B19" s="1143"/>
      <c r="C19" s="1143"/>
      <c r="D19" s="1143"/>
      <c r="E19" s="1143"/>
      <c r="F19" s="1143"/>
      <c r="G19" s="1143"/>
      <c r="H19" s="1143"/>
      <c r="I19" s="1143"/>
      <c r="J19" s="1143"/>
      <c r="K19" s="1143"/>
      <c r="L19" s="1143"/>
      <c r="M19" s="1143"/>
      <c r="N19" s="1143"/>
      <c r="O19" s="1143"/>
      <c r="P19" s="1143"/>
      <c r="Q19" s="1144"/>
      <c r="U19" s="506"/>
    </row>
    <row r="20" spans="1:21" s="501" customFormat="1" ht="12">
      <c r="A20" s="1142"/>
      <c r="B20" s="1143"/>
      <c r="C20" s="1143"/>
      <c r="D20" s="1143"/>
      <c r="E20" s="1143"/>
      <c r="F20" s="1143"/>
      <c r="G20" s="1143"/>
      <c r="H20" s="1143"/>
      <c r="I20" s="1143"/>
      <c r="J20" s="1143"/>
      <c r="K20" s="1143"/>
      <c r="L20" s="1143"/>
      <c r="M20" s="1143"/>
      <c r="N20" s="1143"/>
      <c r="O20" s="1143"/>
      <c r="P20" s="1143"/>
      <c r="Q20" s="1144"/>
    </row>
    <row r="21" spans="1:21" s="501" customFormat="1" ht="12">
      <c r="A21" s="1142"/>
      <c r="B21" s="1143"/>
      <c r="C21" s="1143"/>
      <c r="D21" s="1143"/>
      <c r="E21" s="1143"/>
      <c r="F21" s="1143"/>
      <c r="G21" s="1143"/>
      <c r="H21" s="1143"/>
      <c r="I21" s="1143"/>
      <c r="J21" s="1143"/>
      <c r="K21" s="1143"/>
      <c r="L21" s="1143"/>
      <c r="M21" s="1143"/>
      <c r="N21" s="1143"/>
      <c r="O21" s="1143"/>
      <c r="P21" s="1143"/>
      <c r="Q21" s="1144"/>
    </row>
    <row r="22" spans="1:21" s="501" customFormat="1" ht="12">
      <c r="A22" s="507"/>
      <c r="B22" s="508"/>
      <c r="C22" s="508"/>
      <c r="D22" s="508"/>
      <c r="E22" s="508"/>
      <c r="F22" s="508"/>
      <c r="G22" s="508"/>
      <c r="H22" s="508"/>
      <c r="I22" s="508"/>
      <c r="J22" s="508"/>
      <c r="K22" s="508"/>
      <c r="L22" s="508"/>
      <c r="M22" s="508"/>
      <c r="N22" s="508"/>
      <c r="O22" s="508"/>
      <c r="P22" s="508"/>
      <c r="Q22" s="509"/>
    </row>
    <row r="23" spans="1:21" s="501" customFormat="1" ht="12">
      <c r="A23" s="507"/>
      <c r="B23" s="508"/>
      <c r="C23" s="508"/>
      <c r="D23" s="508"/>
      <c r="E23" s="508"/>
      <c r="F23" s="508"/>
      <c r="G23" s="508"/>
      <c r="H23" s="508"/>
      <c r="I23" s="508"/>
      <c r="J23" s="508"/>
      <c r="K23" s="508"/>
      <c r="L23" s="508"/>
      <c r="M23" s="508"/>
      <c r="N23" s="508"/>
      <c r="O23" s="508"/>
      <c r="P23" s="508"/>
      <c r="Q23" s="509"/>
    </row>
    <row r="24" spans="1:21" s="501" customFormat="1" ht="12">
      <c r="A24" s="507"/>
      <c r="B24" s="508"/>
      <c r="C24" s="508"/>
      <c r="D24" s="508"/>
      <c r="E24" s="508"/>
      <c r="F24" s="508"/>
      <c r="G24" s="508"/>
      <c r="H24" s="508"/>
      <c r="I24" s="508"/>
      <c r="J24" s="508"/>
      <c r="K24" s="508"/>
      <c r="L24" s="508"/>
      <c r="M24" s="508"/>
      <c r="N24" s="508"/>
      <c r="O24" s="508"/>
      <c r="P24" s="508"/>
      <c r="Q24" s="509"/>
    </row>
    <row r="25" spans="1:21" s="501" customFormat="1" ht="12">
      <c r="A25" s="507"/>
      <c r="B25" s="508"/>
      <c r="C25" s="508"/>
      <c r="D25" s="508"/>
      <c r="E25" s="508"/>
      <c r="F25" s="508"/>
      <c r="G25" s="508"/>
      <c r="H25" s="508"/>
      <c r="I25" s="508"/>
      <c r="J25" s="508"/>
      <c r="K25" s="508"/>
      <c r="L25" s="508"/>
      <c r="M25" s="508"/>
      <c r="N25" s="508"/>
      <c r="O25" s="508"/>
      <c r="P25" s="508"/>
      <c r="Q25" s="509"/>
    </row>
    <row r="26" spans="1:21" s="501" customFormat="1" ht="12">
      <c r="A26" s="507"/>
      <c r="B26" s="508"/>
      <c r="C26" s="508"/>
      <c r="D26" s="508"/>
      <c r="E26" s="508"/>
      <c r="F26" s="508"/>
      <c r="G26" s="508"/>
      <c r="H26" s="508"/>
      <c r="I26" s="508"/>
      <c r="J26" s="508"/>
      <c r="K26" s="508"/>
      <c r="L26" s="508"/>
      <c r="M26" s="508"/>
      <c r="N26" s="508"/>
      <c r="O26" s="508"/>
      <c r="P26" s="508"/>
      <c r="Q26" s="509"/>
    </row>
    <row r="27" spans="1:21" s="501" customFormat="1" ht="12">
      <c r="A27" s="507"/>
      <c r="B27" s="508"/>
      <c r="C27" s="508"/>
      <c r="D27" s="508"/>
      <c r="E27" s="508"/>
      <c r="F27" s="508"/>
      <c r="G27" s="508"/>
      <c r="H27" s="508"/>
      <c r="I27" s="508"/>
      <c r="J27" s="508"/>
      <c r="K27" s="508"/>
      <c r="L27" s="508"/>
      <c r="M27" s="508"/>
      <c r="N27" s="508"/>
      <c r="O27" s="508"/>
      <c r="P27" s="508"/>
      <c r="Q27" s="509"/>
    </row>
    <row r="28" spans="1:21" s="501" customFormat="1" ht="12">
      <c r="A28" s="507"/>
      <c r="B28" s="508"/>
      <c r="C28" s="508"/>
      <c r="D28" s="508"/>
      <c r="E28" s="508"/>
      <c r="F28" s="508"/>
      <c r="G28" s="508"/>
      <c r="H28" s="508"/>
      <c r="I28" s="508"/>
      <c r="J28" s="508"/>
      <c r="K28" s="508"/>
      <c r="L28" s="508"/>
      <c r="M28" s="508"/>
      <c r="N28" s="508"/>
      <c r="O28" s="508"/>
      <c r="P28" s="508"/>
      <c r="Q28" s="509"/>
    </row>
    <row r="29" spans="1:21" s="501" customFormat="1" ht="12">
      <c r="A29" s="507"/>
      <c r="B29" s="508"/>
      <c r="C29" s="508"/>
      <c r="D29" s="508"/>
      <c r="E29" s="508"/>
      <c r="F29" s="508"/>
      <c r="G29" s="508"/>
      <c r="H29" s="508"/>
      <c r="I29" s="508"/>
      <c r="J29" s="508"/>
      <c r="K29" s="508"/>
      <c r="L29" s="508"/>
      <c r="M29" s="508"/>
      <c r="N29" s="508"/>
      <c r="O29" s="508"/>
      <c r="P29" s="508"/>
      <c r="Q29" s="509"/>
    </row>
    <row r="30" spans="1:21" s="501" customFormat="1" ht="12">
      <c r="A30" s="507"/>
      <c r="B30" s="508"/>
      <c r="C30" s="508"/>
      <c r="D30" s="508"/>
      <c r="E30" s="508"/>
      <c r="F30" s="508"/>
      <c r="G30" s="508"/>
      <c r="H30" s="508"/>
      <c r="I30" s="508"/>
      <c r="J30" s="508"/>
      <c r="K30" s="508"/>
      <c r="L30" s="508"/>
      <c r="M30" s="508"/>
      <c r="N30" s="508"/>
      <c r="O30" s="508"/>
      <c r="P30" s="508"/>
      <c r="Q30" s="509"/>
    </row>
    <row r="31" spans="1:21">
      <c r="A31" s="1155"/>
      <c r="B31" s="1156"/>
      <c r="C31" s="1156"/>
      <c r="D31" s="1156"/>
      <c r="E31" s="1156"/>
      <c r="F31" s="1156"/>
      <c r="G31" s="1156"/>
      <c r="H31" s="1156"/>
      <c r="I31" s="1156"/>
      <c r="J31" s="1156"/>
      <c r="K31" s="1156"/>
      <c r="L31" s="1156"/>
      <c r="M31" s="1156"/>
      <c r="N31" s="1156"/>
      <c r="O31" s="1156"/>
      <c r="P31" s="1156"/>
      <c r="Q31" s="1157"/>
    </row>
    <row r="32" spans="1:21">
      <c r="A32" s="514"/>
      <c r="B32" s="515"/>
      <c r="C32" s="515"/>
      <c r="D32" s="515"/>
      <c r="E32" s="515"/>
      <c r="F32" s="515"/>
      <c r="G32" s="515"/>
      <c r="H32" s="515"/>
      <c r="I32" s="515"/>
      <c r="J32" s="515"/>
      <c r="K32" s="515"/>
      <c r="L32" s="515"/>
      <c r="M32" s="515"/>
      <c r="N32" s="515"/>
      <c r="O32" s="515"/>
      <c r="P32" s="515"/>
      <c r="Q32" s="516"/>
    </row>
    <row r="33" spans="1:18">
      <c r="A33" s="514"/>
      <c r="B33" s="515"/>
      <c r="C33" s="515"/>
      <c r="D33" s="515"/>
      <c r="E33" s="515"/>
      <c r="F33" s="515"/>
      <c r="G33" s="515"/>
      <c r="H33" s="515"/>
      <c r="I33" s="515"/>
      <c r="J33" s="515"/>
      <c r="K33" s="515"/>
      <c r="L33" s="515"/>
      <c r="M33" s="515"/>
      <c r="N33" s="515"/>
      <c r="O33" s="515"/>
      <c r="P33" s="515"/>
      <c r="Q33" s="516"/>
    </row>
    <row r="34" spans="1:18">
      <c r="A34" s="1158"/>
      <c r="B34" s="1159"/>
      <c r="C34" s="1159"/>
      <c r="D34" s="1159"/>
      <c r="E34" s="1159"/>
      <c r="F34" s="1159"/>
      <c r="G34" s="1159"/>
      <c r="H34" s="1159"/>
      <c r="I34" s="1159"/>
      <c r="J34" s="1159"/>
      <c r="K34" s="1159"/>
      <c r="L34" s="1159"/>
      <c r="M34" s="1159"/>
      <c r="N34" s="1159"/>
      <c r="O34" s="1159"/>
      <c r="P34" s="1159"/>
      <c r="Q34" s="1160"/>
    </row>
    <row r="35" spans="1:18" ht="12.75" customHeight="1">
      <c r="A35" s="517"/>
      <c r="B35" s="517"/>
      <c r="C35" s="517"/>
      <c r="D35" s="517"/>
      <c r="E35" s="518"/>
      <c r="F35" s="518"/>
      <c r="G35" s="518"/>
      <c r="H35" s="518"/>
      <c r="I35" s="518"/>
      <c r="J35" s="518"/>
      <c r="K35" s="518"/>
      <c r="L35" s="518"/>
      <c r="M35" s="518"/>
      <c r="N35" s="518"/>
      <c r="O35" s="518"/>
      <c r="P35" s="518"/>
      <c r="Q35" s="518"/>
    </row>
    <row r="36" spans="1:18" ht="12.75" customHeight="1">
      <c r="A36" s="517"/>
      <c r="B36" s="517"/>
      <c r="C36" s="517"/>
      <c r="D36" s="517"/>
      <c r="E36" s="518"/>
      <c r="F36" s="518"/>
      <c r="G36" s="518"/>
      <c r="H36" s="518"/>
      <c r="I36" s="518"/>
      <c r="J36" s="518"/>
      <c r="K36" s="518"/>
      <c r="L36" s="518"/>
      <c r="M36" s="518"/>
      <c r="N36" s="518"/>
      <c r="O36" s="518"/>
      <c r="P36" s="518"/>
      <c r="Q36" s="518"/>
    </row>
    <row r="37" spans="1:18" ht="12.75" customHeight="1">
      <c r="A37" s="517"/>
      <c r="B37" s="517"/>
      <c r="C37" s="517"/>
      <c r="D37" s="517"/>
      <c r="E37" s="518"/>
      <c r="F37" s="518"/>
      <c r="G37" s="518"/>
      <c r="H37" s="518"/>
      <c r="I37" s="518"/>
      <c r="J37" s="518"/>
      <c r="K37" s="518"/>
      <c r="L37" s="518"/>
      <c r="M37" s="518"/>
      <c r="N37" s="518"/>
      <c r="O37" s="518"/>
      <c r="P37" s="518"/>
      <c r="Q37" s="518"/>
    </row>
    <row r="38" spans="1:18" ht="12.75" customHeight="1">
      <c r="A38" s="517"/>
      <c r="B38" s="517"/>
      <c r="C38" s="517"/>
      <c r="D38" s="517"/>
      <c r="E38" s="518"/>
      <c r="F38" s="518"/>
      <c r="G38" s="518"/>
      <c r="H38" s="518"/>
      <c r="I38" s="518"/>
      <c r="J38" s="518"/>
      <c r="K38" s="518"/>
      <c r="L38" s="518"/>
      <c r="M38" s="518"/>
      <c r="N38" s="518"/>
      <c r="O38" s="518"/>
      <c r="P38" s="518"/>
      <c r="Q38" s="518"/>
    </row>
    <row r="39" spans="1:18" ht="12.75" customHeight="1">
      <c r="A39" s="517"/>
      <c r="B39" s="517"/>
      <c r="C39" s="517"/>
      <c r="D39" s="517"/>
      <c r="E39" s="546"/>
      <c r="F39" s="546"/>
      <c r="G39" s="546"/>
      <c r="H39" s="546"/>
      <c r="I39" s="546"/>
      <c r="J39" s="546"/>
      <c r="K39" s="546"/>
      <c r="L39" s="546"/>
      <c r="M39" s="546"/>
      <c r="N39" s="546"/>
      <c r="O39" s="546"/>
      <c r="P39" s="546"/>
      <c r="Q39" s="546"/>
    </row>
    <row r="40" spans="1:18" ht="12.75" customHeight="1">
      <c r="A40" s="517"/>
      <c r="B40" s="517"/>
      <c r="C40" s="517"/>
      <c r="D40" s="517"/>
      <c r="E40" s="546"/>
      <c r="F40" s="546"/>
      <c r="G40" s="546"/>
      <c r="H40" s="546"/>
      <c r="I40" s="546"/>
      <c r="J40" s="546"/>
      <c r="K40" s="546"/>
      <c r="L40" s="546"/>
      <c r="M40" s="546"/>
      <c r="N40" s="546"/>
      <c r="O40" s="546"/>
      <c r="P40" s="546"/>
      <c r="Q40" s="546"/>
    </row>
    <row r="41" spans="1:18" ht="12.75" customHeight="1">
      <c r="A41" s="517"/>
      <c r="B41" s="517"/>
      <c r="C41" s="517"/>
      <c r="D41" s="517"/>
      <c r="E41" s="546"/>
      <c r="F41" s="546"/>
      <c r="G41" s="546"/>
      <c r="H41" s="546"/>
      <c r="I41" s="546"/>
      <c r="J41" s="546"/>
      <c r="K41" s="546"/>
      <c r="L41" s="546"/>
      <c r="M41" s="546"/>
      <c r="N41" s="546"/>
      <c r="O41" s="546"/>
      <c r="P41" s="546"/>
      <c r="Q41" s="546"/>
    </row>
    <row r="42" spans="1:18" ht="13.5" customHeight="1">
      <c r="A42" s="519"/>
      <c r="B42" s="519"/>
      <c r="C42" s="519"/>
      <c r="E42" s="520"/>
      <c r="F42" s="521"/>
      <c r="G42" s="521"/>
      <c r="H42" s="521"/>
      <c r="I42" s="522"/>
      <c r="J42" s="522"/>
      <c r="K42" s="522"/>
      <c r="L42" s="522"/>
      <c r="M42" s="522"/>
      <c r="N42" s="522"/>
      <c r="O42" s="522"/>
      <c r="P42" s="522"/>
      <c r="Q42" s="522"/>
      <c r="R42" s="523"/>
    </row>
    <row r="43" spans="1:18" s="525" customFormat="1" ht="14.25" customHeight="1">
      <c r="A43" s="524" t="s">
        <v>17</v>
      </c>
      <c r="B43" s="524"/>
      <c r="C43" s="524"/>
      <c r="E43" s="526"/>
      <c r="F43" s="527"/>
      <c r="G43" s="527"/>
      <c r="H43" s="527"/>
      <c r="I43" s="522"/>
      <c r="J43" s="528"/>
      <c r="K43" s="1161" t="s">
        <v>461</v>
      </c>
      <c r="L43" s="1161"/>
      <c r="M43" s="1161"/>
      <c r="N43" s="1161"/>
      <c r="O43" s="529"/>
      <c r="P43" s="528"/>
      <c r="Q43" s="528"/>
      <c r="R43" s="530"/>
    </row>
    <row r="44" spans="1:18" s="525" customFormat="1" ht="39.75" customHeight="1">
      <c r="A44" s="531"/>
      <c r="B44" s="1162" t="s">
        <v>458</v>
      </c>
      <c r="C44" s="1163"/>
      <c r="D44" s="1163"/>
      <c r="E44" s="1163"/>
      <c r="F44" s="1163"/>
      <c r="G44" s="1163"/>
      <c r="H44" s="1163"/>
      <c r="I44" s="1163"/>
      <c r="J44" s="531"/>
      <c r="K44" s="1057" t="s">
        <v>459</v>
      </c>
      <c r="L44" s="1058"/>
      <c r="M44" s="1058"/>
      <c r="N44" s="1058"/>
      <c r="O44" s="531"/>
    </row>
  </sheetData>
  <mergeCells count="22">
    <mergeCell ref="B44:I44"/>
    <mergeCell ref="K44:N44"/>
    <mergeCell ref="A17:Q17"/>
    <mergeCell ref="A18:Q18"/>
    <mergeCell ref="A19:Q19"/>
    <mergeCell ref="A20:Q20"/>
    <mergeCell ref="A21:Q21"/>
    <mergeCell ref="A31:Q31"/>
    <mergeCell ref="A34:Q34"/>
    <mergeCell ref="K43:N43"/>
    <mergeCell ref="A16:Q16"/>
    <mergeCell ref="A1:Q1"/>
    <mergeCell ref="A2:Q2"/>
    <mergeCell ref="A3:Q3"/>
    <mergeCell ref="A4:Q4"/>
    <mergeCell ref="A5:Q5"/>
    <mergeCell ref="A6:Q7"/>
    <mergeCell ref="A9:Q9"/>
    <mergeCell ref="A10:Q11"/>
    <mergeCell ref="A13:Q13"/>
    <mergeCell ref="A14:Q14"/>
    <mergeCell ref="A15:Q15"/>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U31"/>
  <sheetViews>
    <sheetView showGridLines="0" view="pageBreakPreview" topLeftCell="A4" zoomScaleNormal="142" zoomScaleSheetLayoutView="100" workbookViewId="0">
      <selection activeCell="B26" sqref="B26"/>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384" width="11.42578125" style="513"/>
  </cols>
  <sheetData>
    <row r="1" spans="1:21" s="501" customFormat="1" ht="12">
      <c r="A1" s="1059" t="s">
        <v>139</v>
      </c>
      <c r="B1" s="1060"/>
      <c r="C1" s="1060"/>
      <c r="D1" s="1060"/>
      <c r="E1" s="1060"/>
      <c r="F1" s="1060"/>
      <c r="G1" s="1060"/>
      <c r="H1" s="1060"/>
      <c r="I1" s="1060"/>
      <c r="J1" s="1060"/>
      <c r="K1" s="1060"/>
      <c r="L1" s="1060"/>
      <c r="M1" s="1060"/>
      <c r="N1" s="1060"/>
      <c r="O1" s="1060"/>
      <c r="P1" s="1060"/>
      <c r="Q1" s="1061"/>
    </row>
    <row r="2" spans="1:21" s="501" customFormat="1" ht="18.75" customHeight="1">
      <c r="A2" s="1131" t="s">
        <v>387</v>
      </c>
      <c r="B2" s="1132"/>
      <c r="C2" s="1132"/>
      <c r="D2" s="1132"/>
      <c r="E2" s="1132"/>
      <c r="F2" s="1132"/>
      <c r="G2" s="1132"/>
      <c r="H2" s="1132"/>
      <c r="I2" s="1132"/>
      <c r="J2" s="1132"/>
      <c r="K2" s="1132"/>
      <c r="L2" s="1132"/>
      <c r="M2" s="1132"/>
      <c r="N2" s="1132"/>
      <c r="O2" s="1132"/>
      <c r="P2" s="1132"/>
      <c r="Q2" s="1133"/>
    </row>
    <row r="3" spans="1:21" s="501" customFormat="1" ht="20.100000000000001" customHeight="1">
      <c r="A3" s="1134" t="s">
        <v>514</v>
      </c>
      <c r="B3" s="1135"/>
      <c r="C3" s="1135"/>
      <c r="D3" s="1135"/>
      <c r="E3" s="1135"/>
      <c r="F3" s="1135"/>
      <c r="G3" s="1135"/>
      <c r="H3" s="1135"/>
      <c r="I3" s="1135"/>
      <c r="J3" s="1135"/>
      <c r="K3" s="1135"/>
      <c r="L3" s="1135"/>
      <c r="M3" s="1135"/>
      <c r="N3" s="1135"/>
      <c r="O3" s="1135"/>
      <c r="P3" s="1135"/>
      <c r="Q3" s="1136"/>
    </row>
    <row r="4" spans="1:21" s="501" customFormat="1" ht="26.1" customHeight="1">
      <c r="A4" s="1137" t="s">
        <v>162</v>
      </c>
      <c r="B4" s="1138"/>
      <c r="C4" s="1138"/>
      <c r="D4" s="1138"/>
      <c r="E4" s="1138"/>
      <c r="F4" s="1138"/>
      <c r="G4" s="1138"/>
      <c r="H4" s="1138"/>
      <c r="I4" s="1138"/>
      <c r="J4" s="1138"/>
      <c r="K4" s="1138"/>
      <c r="L4" s="1138"/>
      <c r="M4" s="1138"/>
      <c r="N4" s="1138"/>
      <c r="O4" s="1138"/>
      <c r="P4" s="1138"/>
      <c r="Q4" s="1138"/>
    </row>
    <row r="5" spans="1:21" s="501" customFormat="1" ht="12">
      <c r="A5" s="1139" t="s">
        <v>505</v>
      </c>
      <c r="B5" s="1140"/>
      <c r="C5" s="1140"/>
      <c r="D5" s="1140"/>
      <c r="E5" s="1140"/>
      <c r="F5" s="1140"/>
      <c r="G5" s="1140"/>
      <c r="H5" s="1140"/>
      <c r="I5" s="1140"/>
      <c r="J5" s="1140"/>
      <c r="K5" s="1140"/>
      <c r="L5" s="1140"/>
      <c r="M5" s="1140"/>
      <c r="N5" s="1140"/>
      <c r="O5" s="1140"/>
      <c r="P5" s="1140"/>
      <c r="Q5" s="1141"/>
    </row>
    <row r="6" spans="1:21" s="501" customFormat="1" ht="12">
      <c r="A6" s="1128" t="s">
        <v>516</v>
      </c>
      <c r="B6" s="1129"/>
      <c r="C6" s="1129"/>
      <c r="D6" s="1129"/>
      <c r="E6" s="1129"/>
      <c r="F6" s="1129"/>
      <c r="G6" s="1129"/>
      <c r="H6" s="1129"/>
      <c r="I6" s="1129"/>
      <c r="J6" s="1129"/>
      <c r="K6" s="1129"/>
      <c r="L6" s="1129"/>
      <c r="M6" s="1129"/>
      <c r="N6" s="1129"/>
      <c r="O6" s="1129"/>
      <c r="P6" s="1129"/>
      <c r="Q6" s="1130"/>
      <c r="R6" s="502">
        <v>19286574.850000001</v>
      </c>
    </row>
    <row r="7" spans="1:21" s="501" customFormat="1" ht="40.5" customHeight="1">
      <c r="A7" s="1128"/>
      <c r="B7" s="1129"/>
      <c r="C7" s="1129"/>
      <c r="D7" s="1129"/>
      <c r="E7" s="1129"/>
      <c r="F7" s="1129"/>
      <c r="G7" s="1129"/>
      <c r="H7" s="1129"/>
      <c r="I7" s="1129"/>
      <c r="J7" s="1129"/>
      <c r="K7" s="1129"/>
      <c r="L7" s="1129"/>
      <c r="M7" s="1129"/>
      <c r="N7" s="1129"/>
      <c r="O7" s="1129"/>
      <c r="P7" s="1129"/>
      <c r="Q7" s="1130"/>
    </row>
    <row r="8" spans="1:21" s="501" customFormat="1" ht="12.75" customHeight="1">
      <c r="A8" s="535"/>
      <c r="B8" s="536"/>
      <c r="C8" s="536"/>
      <c r="D8" s="536"/>
      <c r="E8" s="536"/>
      <c r="F8" s="536"/>
      <c r="G8" s="536"/>
      <c r="H8" s="536"/>
      <c r="I8" s="536"/>
      <c r="J8" s="536"/>
      <c r="K8" s="536"/>
      <c r="L8" s="536"/>
      <c r="M8" s="536"/>
      <c r="N8" s="536"/>
      <c r="O8" s="536"/>
      <c r="P8" s="536"/>
      <c r="Q8" s="537"/>
    </row>
    <row r="9" spans="1:21" s="501" customFormat="1" ht="12">
      <c r="A9" s="1145" t="s">
        <v>507</v>
      </c>
      <c r="B9" s="1146"/>
      <c r="C9" s="1146"/>
      <c r="D9" s="1146"/>
      <c r="E9" s="1146"/>
      <c r="F9" s="1146"/>
      <c r="G9" s="1146"/>
      <c r="H9" s="1146"/>
      <c r="I9" s="1146"/>
      <c r="J9" s="1146"/>
      <c r="K9" s="1146"/>
      <c r="L9" s="1146"/>
      <c r="M9" s="1146"/>
      <c r="N9" s="1146"/>
      <c r="O9" s="1146"/>
      <c r="P9" s="1146"/>
      <c r="Q9" s="1147"/>
    </row>
    <row r="10" spans="1:21" s="501" customFormat="1" ht="40.5" customHeight="1">
      <c r="A10" s="1128" t="s">
        <v>528</v>
      </c>
      <c r="B10" s="1129"/>
      <c r="C10" s="1129"/>
      <c r="D10" s="1129"/>
      <c r="E10" s="1129"/>
      <c r="F10" s="1129"/>
      <c r="G10" s="1129"/>
      <c r="H10" s="1129"/>
      <c r="I10" s="1129"/>
      <c r="J10" s="1129"/>
      <c r="K10" s="1129"/>
      <c r="L10" s="1129"/>
      <c r="M10" s="1129"/>
      <c r="N10" s="1129"/>
      <c r="O10" s="1129"/>
      <c r="P10" s="1129"/>
      <c r="Q10" s="1130"/>
      <c r="R10" s="502">
        <f>(63009396.57-19286574.85)</f>
        <v>43722821.719999999</v>
      </c>
    </row>
    <row r="11" spans="1:21" s="538" customFormat="1" ht="12" customHeight="1">
      <c r="A11" s="1151"/>
      <c r="B11" s="1140"/>
      <c r="C11" s="1140"/>
      <c r="D11" s="1140"/>
      <c r="E11" s="1140"/>
      <c r="F11" s="1140"/>
      <c r="G11" s="1140"/>
      <c r="H11" s="1140"/>
      <c r="I11" s="1140"/>
      <c r="J11" s="1140"/>
      <c r="K11" s="1140"/>
      <c r="L11" s="1140"/>
      <c r="M11" s="1140"/>
      <c r="N11" s="1140"/>
      <c r="O11" s="1140"/>
      <c r="P11" s="1140"/>
      <c r="Q11" s="1141"/>
    </row>
    <row r="12" spans="1:21" s="501" customFormat="1" ht="12">
      <c r="A12" s="1148"/>
      <c r="B12" s="1149"/>
      <c r="C12" s="1149"/>
      <c r="D12" s="1149"/>
      <c r="E12" s="1149"/>
      <c r="F12" s="1149"/>
      <c r="G12" s="1149"/>
      <c r="H12" s="1149"/>
      <c r="I12" s="1149"/>
      <c r="J12" s="1149"/>
      <c r="K12" s="1149"/>
      <c r="L12" s="1149"/>
      <c r="M12" s="1149"/>
      <c r="N12" s="1149"/>
      <c r="O12" s="1149"/>
      <c r="P12" s="1149"/>
      <c r="Q12" s="1150"/>
    </row>
    <row r="13" spans="1:21" s="501" customFormat="1" ht="12">
      <c r="A13" s="1151"/>
      <c r="B13" s="1140"/>
      <c r="C13" s="1140"/>
      <c r="D13" s="1140"/>
      <c r="E13" s="1140"/>
      <c r="F13" s="1140"/>
      <c r="G13" s="1140"/>
      <c r="H13" s="1140"/>
      <c r="I13" s="1140"/>
      <c r="J13" s="1140"/>
      <c r="K13" s="1140"/>
      <c r="L13" s="1140"/>
      <c r="M13" s="1140"/>
      <c r="N13" s="1140"/>
      <c r="O13" s="1140"/>
      <c r="P13" s="1140"/>
      <c r="Q13" s="1141"/>
    </row>
    <row r="14" spans="1:21" s="501" customFormat="1" ht="12">
      <c r="A14" s="1145" t="s">
        <v>508</v>
      </c>
      <c r="B14" s="1146"/>
      <c r="C14" s="1146"/>
      <c r="D14" s="1146"/>
      <c r="E14" s="1146"/>
      <c r="F14" s="1146"/>
      <c r="G14" s="1146"/>
      <c r="H14" s="1146"/>
      <c r="I14" s="1146"/>
      <c r="J14" s="1146"/>
      <c r="K14" s="1146"/>
      <c r="L14" s="1146"/>
      <c r="M14" s="1146"/>
      <c r="N14" s="1146"/>
      <c r="O14" s="1146"/>
      <c r="P14" s="1146"/>
      <c r="Q14" s="1147"/>
    </row>
    <row r="15" spans="1:21" s="501" customFormat="1" ht="42.75" customHeight="1">
      <c r="A15" s="1164" t="s">
        <v>564</v>
      </c>
      <c r="B15" s="1165"/>
      <c r="C15" s="1165"/>
      <c r="D15" s="1165"/>
      <c r="E15" s="1165"/>
      <c r="F15" s="1165"/>
      <c r="G15" s="1165"/>
      <c r="H15" s="1165"/>
      <c r="I15" s="1165"/>
      <c r="J15" s="1165"/>
      <c r="K15" s="1165"/>
      <c r="L15" s="1165"/>
      <c r="M15" s="1165"/>
      <c r="N15" s="1165"/>
      <c r="O15" s="1165"/>
      <c r="P15" s="1165"/>
      <c r="Q15" s="1166"/>
    </row>
    <row r="16" spans="1:21" s="501" customFormat="1" ht="12">
      <c r="A16" s="503"/>
      <c r="B16" s="504"/>
      <c r="C16" s="504"/>
      <c r="D16" s="504"/>
      <c r="E16" s="504"/>
      <c r="F16" s="504"/>
      <c r="G16" s="504"/>
      <c r="H16" s="504"/>
      <c r="I16" s="504"/>
      <c r="J16" s="504"/>
      <c r="K16" s="504"/>
      <c r="L16" s="504"/>
      <c r="M16" s="504"/>
      <c r="N16" s="504"/>
      <c r="O16" s="504"/>
      <c r="P16" s="504"/>
      <c r="Q16" s="505"/>
      <c r="U16" s="506"/>
    </row>
    <row r="17" spans="1:18" s="501" customFormat="1" ht="12.75" customHeight="1">
      <c r="A17" s="507"/>
      <c r="B17" s="508"/>
      <c r="C17" s="508"/>
      <c r="D17" s="508"/>
      <c r="E17" s="508"/>
      <c r="F17" s="508"/>
      <c r="G17" s="508"/>
      <c r="H17" s="508"/>
      <c r="I17" s="508"/>
      <c r="J17" s="508"/>
      <c r="K17" s="508"/>
      <c r="L17" s="508"/>
      <c r="M17" s="508"/>
      <c r="N17" s="508"/>
      <c r="O17" s="508"/>
      <c r="P17" s="508"/>
      <c r="Q17" s="509"/>
    </row>
    <row r="18" spans="1:18" s="501" customFormat="1" ht="12.75" customHeight="1">
      <c r="A18" s="507"/>
      <c r="B18" s="508"/>
      <c r="C18" s="508"/>
      <c r="D18" s="508"/>
      <c r="E18" s="508"/>
      <c r="F18" s="508"/>
      <c r="G18" s="508"/>
      <c r="H18" s="508"/>
      <c r="I18" s="508"/>
      <c r="J18" s="508"/>
      <c r="K18" s="508"/>
      <c r="L18" s="508"/>
      <c r="M18" s="508"/>
      <c r="N18" s="508"/>
      <c r="O18" s="508"/>
      <c r="P18" s="508"/>
      <c r="Q18" s="509"/>
    </row>
    <row r="19" spans="1:18" s="501" customFormat="1" ht="12.75" customHeight="1">
      <c r="A19" s="507"/>
      <c r="B19" s="508"/>
      <c r="C19" s="508"/>
      <c r="D19" s="508"/>
      <c r="E19" s="508"/>
      <c r="F19" s="508"/>
      <c r="G19" s="508"/>
      <c r="H19" s="508"/>
      <c r="I19" s="508"/>
      <c r="J19" s="508"/>
      <c r="K19" s="508"/>
      <c r="L19" s="508"/>
      <c r="M19" s="508"/>
      <c r="N19" s="508"/>
      <c r="O19" s="508"/>
      <c r="P19" s="508"/>
      <c r="Q19" s="509"/>
    </row>
    <row r="20" spans="1:18" ht="13.5" customHeight="1">
      <c r="A20" s="510"/>
      <c r="B20" s="515"/>
      <c r="C20" s="515"/>
      <c r="D20" s="515"/>
      <c r="E20" s="515"/>
      <c r="F20" s="515"/>
      <c r="G20" s="515"/>
      <c r="H20" s="515"/>
      <c r="I20" s="515"/>
      <c r="J20" s="515"/>
      <c r="K20" s="515"/>
      <c r="L20" s="515"/>
      <c r="M20" s="515"/>
      <c r="N20" s="515"/>
      <c r="O20" s="515"/>
      <c r="P20" s="515"/>
      <c r="Q20" s="516"/>
      <c r="R20" s="523"/>
    </row>
    <row r="21" spans="1:18" s="525" customFormat="1" ht="14.25" customHeight="1">
      <c r="A21" s="1158"/>
      <c r="B21" s="1159"/>
      <c r="C21" s="1159"/>
      <c r="D21" s="1159"/>
      <c r="E21" s="1159"/>
      <c r="F21" s="1159"/>
      <c r="G21" s="1159"/>
      <c r="H21" s="1159"/>
      <c r="I21" s="1159"/>
      <c r="J21" s="1159"/>
      <c r="K21" s="1159"/>
      <c r="L21" s="1159"/>
      <c r="M21" s="1159"/>
      <c r="N21" s="1159"/>
      <c r="O21" s="1159"/>
      <c r="P21" s="1159"/>
      <c r="Q21" s="1160"/>
      <c r="R21" s="530"/>
    </row>
    <row r="22" spans="1:18" s="525" customFormat="1" ht="18" customHeight="1">
      <c r="A22" s="517"/>
      <c r="B22" s="517"/>
      <c r="C22" s="517"/>
      <c r="D22" s="517"/>
      <c r="E22" s="518"/>
      <c r="F22" s="518"/>
      <c r="G22" s="518"/>
      <c r="H22" s="518"/>
      <c r="I22" s="518"/>
      <c r="J22" s="518"/>
      <c r="K22" s="518"/>
      <c r="L22" s="518"/>
      <c r="M22" s="518"/>
      <c r="N22" s="518"/>
      <c r="O22" s="518"/>
      <c r="P22" s="518"/>
      <c r="Q22" s="518"/>
    </row>
    <row r="23" spans="1:18" s="525" customFormat="1" ht="18" customHeight="1">
      <c r="A23" s="517"/>
      <c r="B23" s="517"/>
      <c r="C23" s="517"/>
      <c r="D23" s="517"/>
      <c r="E23" s="518"/>
      <c r="F23" s="518"/>
      <c r="G23" s="518"/>
      <c r="H23" s="518"/>
      <c r="I23" s="518"/>
      <c r="J23" s="518"/>
      <c r="K23" s="518"/>
      <c r="L23" s="518"/>
      <c r="M23" s="518"/>
      <c r="N23" s="518"/>
      <c r="O23" s="518"/>
      <c r="P23" s="518"/>
      <c r="Q23" s="518"/>
    </row>
    <row r="24" spans="1:18" s="525" customFormat="1" ht="18" customHeight="1">
      <c r="A24" s="517"/>
      <c r="B24" s="517"/>
      <c r="C24" s="517"/>
      <c r="D24" s="517"/>
      <c r="E24" s="518"/>
      <c r="F24" s="518"/>
      <c r="G24" s="518"/>
      <c r="H24" s="518"/>
      <c r="I24" s="518"/>
      <c r="J24" s="518"/>
      <c r="K24" s="518"/>
      <c r="L24" s="518"/>
      <c r="M24" s="518"/>
      <c r="N24" s="518"/>
      <c r="O24" s="518"/>
      <c r="P24" s="518"/>
      <c r="Q24" s="518"/>
    </row>
    <row r="25" spans="1:18" s="525" customFormat="1" ht="18" customHeight="1">
      <c r="A25" s="517"/>
      <c r="B25" s="517"/>
      <c r="C25" s="517"/>
      <c r="D25" s="517"/>
      <c r="E25" s="518"/>
      <c r="F25" s="518"/>
      <c r="G25" s="518"/>
      <c r="H25" s="518"/>
      <c r="I25" s="518"/>
      <c r="J25" s="518"/>
      <c r="K25" s="518"/>
      <c r="L25" s="518"/>
      <c r="M25" s="518"/>
      <c r="N25" s="518"/>
      <c r="O25" s="518"/>
      <c r="P25" s="518"/>
      <c r="Q25" s="518"/>
    </row>
    <row r="26" spans="1:18" s="525" customFormat="1" ht="18" customHeight="1">
      <c r="A26" s="517"/>
      <c r="B26" s="517"/>
      <c r="C26" s="517"/>
      <c r="D26" s="517"/>
      <c r="E26" s="546"/>
      <c r="F26" s="546"/>
      <c r="G26" s="546"/>
      <c r="H26" s="546"/>
      <c r="I26" s="546"/>
      <c r="J26" s="546"/>
      <c r="K26" s="546"/>
      <c r="L26" s="546"/>
      <c r="M26" s="546"/>
      <c r="N26" s="546"/>
      <c r="O26" s="546"/>
      <c r="P26" s="546"/>
      <c r="Q26" s="546"/>
    </row>
    <row r="27" spans="1:18" s="525" customFormat="1" ht="18" customHeight="1">
      <c r="A27" s="517"/>
      <c r="B27" s="517"/>
      <c r="C27" s="517"/>
      <c r="D27" s="517"/>
      <c r="E27" s="546"/>
      <c r="F27" s="546"/>
      <c r="G27" s="546"/>
      <c r="H27" s="546"/>
      <c r="I27" s="546"/>
      <c r="J27" s="546"/>
      <c r="K27" s="546"/>
      <c r="L27" s="546"/>
      <c r="M27" s="546"/>
      <c r="N27" s="546"/>
      <c r="O27" s="546"/>
      <c r="P27" s="546"/>
      <c r="Q27" s="546"/>
    </row>
    <row r="28" spans="1:18" s="525" customFormat="1" ht="18" customHeight="1">
      <c r="A28" s="517"/>
      <c r="B28" s="517"/>
      <c r="C28" s="517"/>
      <c r="D28" s="517"/>
      <c r="E28" s="546"/>
      <c r="F28" s="546"/>
      <c r="G28" s="546"/>
      <c r="H28" s="546"/>
      <c r="I28" s="546"/>
      <c r="J28" s="546"/>
      <c r="K28" s="546"/>
      <c r="L28" s="546"/>
      <c r="M28" s="546"/>
      <c r="N28" s="546"/>
      <c r="O28" s="546"/>
      <c r="P28" s="546"/>
      <c r="Q28" s="546"/>
    </row>
    <row r="29" spans="1:18">
      <c r="A29" s="519"/>
      <c r="B29" s="519"/>
      <c r="C29" s="519"/>
      <c r="E29" s="520"/>
      <c r="F29" s="521"/>
      <c r="G29" s="521"/>
      <c r="H29" s="521"/>
      <c r="I29" s="522"/>
      <c r="J29" s="522"/>
      <c r="K29" s="522"/>
      <c r="L29" s="522"/>
      <c r="M29" s="522"/>
      <c r="N29" s="522"/>
      <c r="O29" s="522"/>
      <c r="P29" s="522"/>
      <c r="Q29" s="522"/>
    </row>
    <row r="30" spans="1:18">
      <c r="A30" s="524" t="s">
        <v>17</v>
      </c>
      <c r="B30" s="524"/>
      <c r="C30" s="524"/>
      <c r="D30" s="525"/>
      <c r="E30" s="526"/>
      <c r="F30" s="527"/>
      <c r="G30" s="527"/>
      <c r="H30" s="527"/>
      <c r="I30" s="522"/>
      <c r="J30" s="528"/>
      <c r="K30" s="1161" t="s">
        <v>461</v>
      </c>
      <c r="L30" s="1161"/>
      <c r="M30" s="1161"/>
      <c r="N30" s="1161"/>
      <c r="O30" s="529"/>
      <c r="P30" s="528"/>
      <c r="Q30" s="528"/>
    </row>
    <row r="31" spans="1:18" ht="39" customHeight="1">
      <c r="A31" s="531"/>
      <c r="B31" s="1162" t="s">
        <v>458</v>
      </c>
      <c r="C31" s="1163"/>
      <c r="D31" s="1163"/>
      <c r="E31" s="1163"/>
      <c r="F31" s="1163"/>
      <c r="G31" s="1163"/>
      <c r="H31" s="1163"/>
      <c r="I31" s="1163"/>
      <c r="J31" s="531"/>
      <c r="K31" s="1057" t="s">
        <v>459</v>
      </c>
      <c r="L31" s="1058"/>
      <c r="M31" s="1058"/>
      <c r="N31" s="1058"/>
      <c r="O31" s="531"/>
      <c r="P31" s="525"/>
      <c r="Q31" s="525"/>
    </row>
  </sheetData>
  <mergeCells count="17">
    <mergeCell ref="A15:Q15"/>
    <mergeCell ref="A21:Q21"/>
    <mergeCell ref="K30:N30"/>
    <mergeCell ref="B31:I31"/>
    <mergeCell ref="K31:N31"/>
    <mergeCell ref="A14:Q14"/>
    <mergeCell ref="A1:Q1"/>
    <mergeCell ref="A2:Q2"/>
    <mergeCell ref="A3:Q3"/>
    <mergeCell ref="A4:Q4"/>
    <mergeCell ref="A5:Q5"/>
    <mergeCell ref="A6:Q7"/>
    <mergeCell ref="A9:Q9"/>
    <mergeCell ref="A10:Q10"/>
    <mergeCell ref="A11:Q11"/>
    <mergeCell ref="A12:Q12"/>
    <mergeCell ref="A13:Q13"/>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R29"/>
  <sheetViews>
    <sheetView showGridLines="0" view="pageBreakPreview" zoomScaleNormal="130" zoomScaleSheetLayoutView="100" workbookViewId="0">
      <selection activeCell="A6" sqref="A6:Q6"/>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18" width="11.7109375" style="513" bestFit="1" customWidth="1"/>
    <col min="19"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274" width="11.7109375" style="513" bestFit="1" customWidth="1"/>
    <col min="275"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530" width="11.7109375" style="513" bestFit="1" customWidth="1"/>
    <col min="531"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786" width="11.7109375" style="513" bestFit="1" customWidth="1"/>
    <col min="787"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042" width="11.7109375" style="513" bestFit="1" customWidth="1"/>
    <col min="1043"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298" width="11.7109375" style="513" bestFit="1" customWidth="1"/>
    <col min="1299"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554" width="11.7109375" style="513" bestFit="1" customWidth="1"/>
    <col min="1555"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1810" width="11.7109375" style="513" bestFit="1" customWidth="1"/>
    <col min="1811"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066" width="11.7109375" style="513" bestFit="1" customWidth="1"/>
    <col min="2067"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322" width="11.7109375" style="513" bestFit="1" customWidth="1"/>
    <col min="2323"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578" width="11.7109375" style="513" bestFit="1" customWidth="1"/>
    <col min="2579"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2834" width="11.7109375" style="513" bestFit="1" customWidth="1"/>
    <col min="2835"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090" width="11.7109375" style="513" bestFit="1" customWidth="1"/>
    <col min="3091"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346" width="11.7109375" style="513" bestFit="1" customWidth="1"/>
    <col min="3347"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602" width="11.7109375" style="513" bestFit="1" customWidth="1"/>
    <col min="3603"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3858" width="11.7109375" style="513" bestFit="1" customWidth="1"/>
    <col min="3859"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114" width="11.7109375" style="513" bestFit="1" customWidth="1"/>
    <col min="4115"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370" width="11.7109375" style="513" bestFit="1" customWidth="1"/>
    <col min="4371"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626" width="11.7109375" style="513" bestFit="1" customWidth="1"/>
    <col min="4627"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4882" width="11.7109375" style="513" bestFit="1" customWidth="1"/>
    <col min="4883"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138" width="11.7109375" style="513" bestFit="1" customWidth="1"/>
    <col min="5139"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394" width="11.7109375" style="513" bestFit="1" customWidth="1"/>
    <col min="5395"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650" width="11.7109375" style="513" bestFit="1" customWidth="1"/>
    <col min="5651"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5906" width="11.7109375" style="513" bestFit="1" customWidth="1"/>
    <col min="5907"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162" width="11.7109375" style="513" bestFit="1" customWidth="1"/>
    <col min="6163"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418" width="11.7109375" style="513" bestFit="1" customWidth="1"/>
    <col min="6419"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674" width="11.7109375" style="513" bestFit="1" customWidth="1"/>
    <col min="6675"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6930" width="11.7109375" style="513" bestFit="1" customWidth="1"/>
    <col min="6931"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186" width="11.7109375" style="513" bestFit="1" customWidth="1"/>
    <col min="7187"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442" width="11.7109375" style="513" bestFit="1" customWidth="1"/>
    <col min="7443"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698" width="11.7109375" style="513" bestFit="1" customWidth="1"/>
    <col min="7699"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7954" width="11.7109375" style="513" bestFit="1" customWidth="1"/>
    <col min="7955"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210" width="11.7109375" style="513" bestFit="1" customWidth="1"/>
    <col min="8211"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466" width="11.7109375" style="513" bestFit="1" customWidth="1"/>
    <col min="8467"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722" width="11.7109375" style="513" bestFit="1" customWidth="1"/>
    <col min="8723"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8978" width="11.7109375" style="513" bestFit="1" customWidth="1"/>
    <col min="8979"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234" width="11.7109375" style="513" bestFit="1" customWidth="1"/>
    <col min="9235"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490" width="11.7109375" style="513" bestFit="1" customWidth="1"/>
    <col min="9491"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746" width="11.7109375" style="513" bestFit="1" customWidth="1"/>
    <col min="9747"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002" width="11.7109375" style="513" bestFit="1" customWidth="1"/>
    <col min="10003"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258" width="11.7109375" style="513" bestFit="1" customWidth="1"/>
    <col min="10259"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514" width="11.7109375" style="513" bestFit="1" customWidth="1"/>
    <col min="10515"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0770" width="11.7109375" style="513" bestFit="1" customWidth="1"/>
    <col min="10771"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026" width="11.7109375" style="513" bestFit="1" customWidth="1"/>
    <col min="11027"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282" width="11.7109375" style="513" bestFit="1" customWidth="1"/>
    <col min="11283"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538" width="11.7109375" style="513" bestFit="1" customWidth="1"/>
    <col min="11539"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1794" width="11.7109375" style="513" bestFit="1" customWidth="1"/>
    <col min="11795"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050" width="11.7109375" style="513" bestFit="1" customWidth="1"/>
    <col min="12051"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306" width="11.7109375" style="513" bestFit="1" customWidth="1"/>
    <col min="12307"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562" width="11.7109375" style="513" bestFit="1" customWidth="1"/>
    <col min="12563"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2818" width="11.7109375" style="513" bestFit="1" customWidth="1"/>
    <col min="12819"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074" width="11.7109375" style="513" bestFit="1" customWidth="1"/>
    <col min="13075"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330" width="11.7109375" style="513" bestFit="1" customWidth="1"/>
    <col min="13331"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586" width="11.7109375" style="513" bestFit="1" customWidth="1"/>
    <col min="13587"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3842" width="11.7109375" style="513" bestFit="1" customWidth="1"/>
    <col min="13843"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098" width="11.7109375" style="513" bestFit="1" customWidth="1"/>
    <col min="14099"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354" width="11.7109375" style="513" bestFit="1" customWidth="1"/>
    <col min="14355"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610" width="11.7109375" style="513" bestFit="1" customWidth="1"/>
    <col min="14611"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4866" width="11.7109375" style="513" bestFit="1" customWidth="1"/>
    <col min="14867"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122" width="11.7109375" style="513" bestFit="1" customWidth="1"/>
    <col min="15123"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378" width="11.7109375" style="513" bestFit="1" customWidth="1"/>
    <col min="15379"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634" width="11.7109375" style="513" bestFit="1" customWidth="1"/>
    <col min="15635"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5890" width="11.7109375" style="513" bestFit="1" customWidth="1"/>
    <col min="15891"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146" width="11.7109375" style="513" bestFit="1" customWidth="1"/>
    <col min="16147" max="16384" width="11.42578125" style="513"/>
  </cols>
  <sheetData>
    <row r="1" spans="1:18">
      <c r="A1" s="1167" t="s">
        <v>139</v>
      </c>
      <c r="B1" s="1168"/>
      <c r="C1" s="1168"/>
      <c r="D1" s="1168"/>
      <c r="E1" s="1168"/>
      <c r="F1" s="1168"/>
      <c r="G1" s="1168"/>
      <c r="H1" s="1168"/>
      <c r="I1" s="1168"/>
      <c r="J1" s="1168"/>
      <c r="K1" s="1168"/>
      <c r="L1" s="1168"/>
      <c r="M1" s="1168"/>
      <c r="N1" s="1168"/>
      <c r="O1" s="1168"/>
      <c r="P1" s="1168"/>
      <c r="Q1" s="1169"/>
    </row>
    <row r="2" spans="1:18" ht="18.75" customHeight="1">
      <c r="A2" s="1170" t="s">
        <v>387</v>
      </c>
      <c r="B2" s="1171"/>
      <c r="C2" s="1171"/>
      <c r="D2" s="1171"/>
      <c r="E2" s="1171"/>
      <c r="F2" s="1171"/>
      <c r="G2" s="1171"/>
      <c r="H2" s="1171"/>
      <c r="I2" s="1171"/>
      <c r="J2" s="1171"/>
      <c r="K2" s="1171"/>
      <c r="L2" s="1171"/>
      <c r="M2" s="1171"/>
      <c r="N2" s="1171"/>
      <c r="O2" s="1171"/>
      <c r="P2" s="1171"/>
      <c r="Q2" s="1172"/>
    </row>
    <row r="3" spans="1:18" ht="28.5" customHeight="1">
      <c r="A3" s="1173" t="s">
        <v>517</v>
      </c>
      <c r="B3" s="1174"/>
      <c r="C3" s="1174"/>
      <c r="D3" s="1174"/>
      <c r="E3" s="1174"/>
      <c r="F3" s="1174"/>
      <c r="G3" s="1174"/>
      <c r="H3" s="1174"/>
      <c r="I3" s="1174"/>
      <c r="J3" s="1174"/>
      <c r="K3" s="1174"/>
      <c r="L3" s="1174"/>
      <c r="M3" s="1174"/>
      <c r="N3" s="1174"/>
      <c r="O3" s="1174"/>
      <c r="P3" s="1174"/>
      <c r="Q3" s="1175"/>
    </row>
    <row r="4" spans="1:18" ht="26.1" customHeight="1">
      <c r="A4" s="1176" t="s">
        <v>162</v>
      </c>
      <c r="B4" s="1177"/>
      <c r="C4" s="1177"/>
      <c r="D4" s="1177"/>
      <c r="E4" s="1177"/>
      <c r="F4" s="1177"/>
      <c r="G4" s="1177"/>
      <c r="H4" s="1177"/>
      <c r="I4" s="1177"/>
      <c r="J4" s="1177"/>
      <c r="K4" s="1177"/>
      <c r="L4" s="1177"/>
      <c r="M4" s="1177"/>
      <c r="N4" s="1177"/>
      <c r="O4" s="1177"/>
      <c r="P4" s="1177"/>
      <c r="Q4" s="1177"/>
    </row>
    <row r="5" spans="1:18">
      <c r="A5" s="1178" t="s">
        <v>518</v>
      </c>
      <c r="B5" s="1156"/>
      <c r="C5" s="1156"/>
      <c r="D5" s="1156"/>
      <c r="E5" s="1156"/>
      <c r="F5" s="1156"/>
      <c r="G5" s="1156"/>
      <c r="H5" s="1156"/>
      <c r="I5" s="1156"/>
      <c r="J5" s="1156"/>
      <c r="K5" s="1156"/>
      <c r="L5" s="1156"/>
      <c r="M5" s="1156"/>
      <c r="N5" s="1156"/>
      <c r="O5" s="1156"/>
      <c r="P5" s="1156"/>
      <c r="Q5" s="1157"/>
      <c r="R5" s="539">
        <v>110741467.98</v>
      </c>
    </row>
    <row r="6" spans="1:18" s="540" customFormat="1" ht="80.25" customHeight="1">
      <c r="A6" s="1179" t="s">
        <v>522</v>
      </c>
      <c r="B6" s="1180"/>
      <c r="C6" s="1180"/>
      <c r="D6" s="1180"/>
      <c r="E6" s="1180"/>
      <c r="F6" s="1180"/>
      <c r="G6" s="1180"/>
      <c r="H6" s="1180"/>
      <c r="I6" s="1180"/>
      <c r="J6" s="1180"/>
      <c r="K6" s="1180"/>
      <c r="L6" s="1180"/>
      <c r="M6" s="1180"/>
      <c r="N6" s="1180"/>
      <c r="O6" s="1180"/>
      <c r="P6" s="1180"/>
      <c r="Q6" s="1181"/>
    </row>
    <row r="7" spans="1:18">
      <c r="A7" s="541"/>
      <c r="B7" s="542"/>
      <c r="C7" s="542"/>
      <c r="D7" s="542"/>
      <c r="E7" s="542"/>
      <c r="F7" s="542"/>
      <c r="G7" s="542"/>
      <c r="H7" s="542"/>
      <c r="I7" s="542"/>
      <c r="J7" s="542"/>
      <c r="K7" s="542"/>
      <c r="L7" s="542"/>
      <c r="M7" s="542"/>
      <c r="N7" s="542"/>
      <c r="O7" s="542"/>
      <c r="P7" s="542"/>
      <c r="Q7" s="543"/>
    </row>
    <row r="8" spans="1:18">
      <c r="A8" s="1182" t="s">
        <v>507</v>
      </c>
      <c r="B8" s="1183"/>
      <c r="C8" s="1183"/>
      <c r="D8" s="1183"/>
      <c r="E8" s="1183"/>
      <c r="F8" s="1183"/>
      <c r="G8" s="1183"/>
      <c r="H8" s="1183"/>
      <c r="I8" s="1183"/>
      <c r="J8" s="1183"/>
      <c r="K8" s="1183"/>
      <c r="L8" s="1183"/>
      <c r="M8" s="1183"/>
      <c r="N8" s="1183"/>
      <c r="O8" s="1183"/>
      <c r="P8" s="1183"/>
      <c r="Q8" s="1184"/>
    </row>
    <row r="9" spans="1:18" ht="27" customHeight="1">
      <c r="A9" s="1185" t="s">
        <v>529</v>
      </c>
      <c r="B9" s="1186"/>
      <c r="C9" s="1186"/>
      <c r="D9" s="1186"/>
      <c r="E9" s="1186"/>
      <c r="F9" s="1186"/>
      <c r="G9" s="1186"/>
      <c r="H9" s="1186"/>
      <c r="I9" s="1186"/>
      <c r="J9" s="1186"/>
      <c r="K9" s="1186"/>
      <c r="L9" s="1186"/>
      <c r="M9" s="1186"/>
      <c r="N9" s="1186"/>
      <c r="O9" s="1186"/>
      <c r="P9" s="1186"/>
      <c r="Q9" s="1187"/>
      <c r="R9" s="539">
        <f>(156000000-110741467.98)</f>
        <v>45258532.019999996</v>
      </c>
    </row>
    <row r="10" spans="1:18">
      <c r="A10" s="544"/>
      <c r="B10" s="518"/>
      <c r="C10" s="518"/>
      <c r="D10" s="518"/>
      <c r="E10" s="518"/>
      <c r="F10" s="518"/>
      <c r="G10" s="518"/>
      <c r="H10" s="518"/>
      <c r="I10" s="518"/>
      <c r="J10" s="518"/>
      <c r="K10" s="518"/>
      <c r="L10" s="518"/>
      <c r="M10" s="518"/>
      <c r="N10" s="518"/>
      <c r="O10" s="518"/>
      <c r="P10" s="518"/>
      <c r="Q10" s="545"/>
    </row>
    <row r="11" spans="1:18">
      <c r="A11" s="1188"/>
      <c r="B11" s="1189"/>
      <c r="C11" s="1189"/>
      <c r="D11" s="1189"/>
      <c r="E11" s="1189"/>
      <c r="F11" s="1189"/>
      <c r="G11" s="1189"/>
      <c r="H11" s="1189"/>
      <c r="I11" s="1189"/>
      <c r="J11" s="1189"/>
      <c r="K11" s="1189"/>
      <c r="L11" s="1189"/>
      <c r="M11" s="1189"/>
      <c r="N11" s="1189"/>
      <c r="O11" s="1189"/>
      <c r="P11" s="1189"/>
      <c r="Q11" s="1190"/>
    </row>
    <row r="12" spans="1:18">
      <c r="A12" s="1155"/>
      <c r="B12" s="1156"/>
      <c r="C12" s="1156"/>
      <c r="D12" s="1156"/>
      <c r="E12" s="1156"/>
      <c r="F12" s="1156"/>
      <c r="G12" s="1156"/>
      <c r="H12" s="1156"/>
      <c r="I12" s="1156"/>
      <c r="J12" s="1156"/>
      <c r="K12" s="1156"/>
      <c r="L12" s="1156"/>
      <c r="M12" s="1156"/>
      <c r="N12" s="1156"/>
      <c r="O12" s="1156"/>
      <c r="P12" s="1156"/>
      <c r="Q12" s="1157"/>
    </row>
    <row r="13" spans="1:18">
      <c r="A13" s="1182" t="s">
        <v>520</v>
      </c>
      <c r="B13" s="1183"/>
      <c r="C13" s="1183"/>
      <c r="D13" s="1183"/>
      <c r="E13" s="1183"/>
      <c r="F13" s="1183"/>
      <c r="G13" s="1183"/>
      <c r="H13" s="1183"/>
      <c r="I13" s="1183"/>
      <c r="J13" s="1183"/>
      <c r="K13" s="1183"/>
      <c r="L13" s="1183"/>
      <c r="M13" s="1183"/>
      <c r="N13" s="1183"/>
      <c r="O13" s="1183"/>
      <c r="P13" s="1183"/>
      <c r="Q13" s="1184"/>
    </row>
    <row r="14" spans="1:18">
      <c r="A14" s="1155"/>
      <c r="B14" s="1156"/>
      <c r="C14" s="1156"/>
      <c r="D14" s="1156"/>
      <c r="E14" s="1156"/>
      <c r="F14" s="1156"/>
      <c r="G14" s="1156"/>
      <c r="H14" s="1156"/>
      <c r="I14" s="1156"/>
      <c r="J14" s="1156"/>
      <c r="K14" s="1156"/>
      <c r="L14" s="1156"/>
      <c r="M14" s="1156"/>
      <c r="N14" s="1156"/>
      <c r="O14" s="1156"/>
      <c r="P14" s="1156"/>
      <c r="Q14" s="1157"/>
    </row>
    <row r="15" spans="1:18">
      <c r="A15" s="1191" t="s">
        <v>519</v>
      </c>
      <c r="B15" s="1192"/>
      <c r="C15" s="1192"/>
      <c r="D15" s="1192"/>
      <c r="E15" s="1192"/>
      <c r="F15" s="1192"/>
      <c r="G15" s="1192"/>
      <c r="H15" s="1192"/>
      <c r="I15" s="1192"/>
      <c r="J15" s="1192"/>
      <c r="K15" s="1192"/>
      <c r="L15" s="1192"/>
      <c r="M15" s="1192"/>
      <c r="N15" s="1192"/>
      <c r="O15" s="1192"/>
      <c r="P15" s="1192"/>
      <c r="Q15" s="1193"/>
    </row>
    <row r="16" spans="1:18">
      <c r="A16" s="514"/>
      <c r="B16" s="515"/>
      <c r="C16" s="515"/>
      <c r="D16" s="515"/>
      <c r="E16" s="515"/>
      <c r="F16" s="515"/>
      <c r="G16" s="515"/>
      <c r="H16" s="515"/>
      <c r="I16" s="515"/>
      <c r="J16" s="515"/>
      <c r="K16" s="515"/>
      <c r="L16" s="515"/>
      <c r="M16" s="515"/>
      <c r="N16" s="515"/>
      <c r="O16" s="515"/>
      <c r="P16" s="515"/>
      <c r="Q16" s="516"/>
    </row>
    <row r="17" spans="1:18" ht="66.75" customHeight="1">
      <c r="A17" s="1194" t="s">
        <v>540</v>
      </c>
      <c r="B17" s="1195"/>
      <c r="C17" s="1195"/>
      <c r="D17" s="1195"/>
      <c r="E17" s="1195"/>
      <c r="F17" s="1195"/>
      <c r="G17" s="1195"/>
      <c r="H17" s="1195"/>
      <c r="I17" s="1195"/>
      <c r="J17" s="1195"/>
      <c r="K17" s="1195"/>
      <c r="L17" s="1195"/>
      <c r="M17" s="1195"/>
      <c r="N17" s="1195"/>
      <c r="O17" s="1195"/>
      <c r="P17" s="1195"/>
      <c r="Q17" s="1196"/>
    </row>
    <row r="18" spans="1:18" ht="66.75" customHeight="1">
      <c r="A18" s="547"/>
      <c r="B18" s="548"/>
      <c r="C18" s="548"/>
      <c r="D18" s="548"/>
      <c r="E18" s="548"/>
      <c r="F18" s="548"/>
      <c r="G18" s="548"/>
      <c r="H18" s="548"/>
      <c r="I18" s="548"/>
      <c r="J18" s="548"/>
      <c r="K18" s="548"/>
      <c r="L18" s="548"/>
      <c r="M18" s="548"/>
      <c r="N18" s="548"/>
      <c r="O18" s="548"/>
      <c r="P18" s="548"/>
      <c r="Q18" s="549"/>
    </row>
    <row r="19" spans="1:18" ht="18" customHeight="1">
      <c r="A19" s="1197"/>
      <c r="B19" s="1198"/>
      <c r="C19" s="1198"/>
      <c r="D19" s="1198"/>
      <c r="E19" s="1198"/>
      <c r="F19" s="1198"/>
      <c r="G19" s="1198"/>
      <c r="H19" s="1198"/>
      <c r="I19" s="1198"/>
      <c r="J19" s="1198"/>
      <c r="K19" s="1198"/>
      <c r="L19" s="1198"/>
      <c r="M19" s="1198"/>
      <c r="N19" s="1198"/>
      <c r="O19" s="1198"/>
      <c r="P19" s="1198"/>
      <c r="Q19" s="1199"/>
    </row>
    <row r="20" spans="1:18" ht="12.75" customHeight="1">
      <c r="A20" s="517"/>
      <c r="B20" s="517"/>
      <c r="C20" s="517"/>
      <c r="D20" s="517"/>
      <c r="E20" s="518"/>
      <c r="F20" s="518"/>
      <c r="G20" s="518"/>
      <c r="H20" s="518"/>
      <c r="I20" s="518"/>
      <c r="J20" s="518"/>
      <c r="K20" s="518"/>
      <c r="L20" s="518"/>
      <c r="M20" s="518"/>
      <c r="N20" s="518"/>
      <c r="O20" s="518"/>
      <c r="P20" s="518"/>
      <c r="Q20" s="518"/>
    </row>
    <row r="21" spans="1:18" ht="12.75" customHeight="1">
      <c r="A21" s="517"/>
      <c r="B21" s="517"/>
      <c r="C21" s="517"/>
      <c r="D21" s="517"/>
      <c r="E21" s="546"/>
      <c r="F21" s="546"/>
      <c r="G21" s="546"/>
      <c r="H21" s="546"/>
      <c r="I21" s="546"/>
      <c r="J21" s="546"/>
      <c r="K21" s="546"/>
      <c r="L21" s="546"/>
      <c r="M21" s="546"/>
      <c r="N21" s="546"/>
      <c r="O21" s="546"/>
      <c r="P21" s="546"/>
      <c r="Q21" s="546"/>
    </row>
    <row r="22" spans="1:18" ht="12.75" customHeight="1">
      <c r="A22" s="517"/>
      <c r="B22" s="517"/>
      <c r="C22" s="517"/>
      <c r="D22" s="517"/>
      <c r="E22" s="546"/>
      <c r="F22" s="546"/>
      <c r="G22" s="546"/>
      <c r="H22" s="546"/>
      <c r="I22" s="546"/>
      <c r="J22" s="546"/>
      <c r="K22" s="546"/>
      <c r="L22" s="546"/>
      <c r="M22" s="546"/>
      <c r="N22" s="546"/>
      <c r="O22" s="546"/>
      <c r="P22" s="546"/>
      <c r="Q22" s="546"/>
    </row>
    <row r="23" spans="1:18" ht="12.75" customHeight="1">
      <c r="A23" s="517"/>
      <c r="B23" s="517"/>
      <c r="C23" s="517"/>
      <c r="D23" s="517"/>
      <c r="E23" s="546"/>
      <c r="F23" s="546"/>
      <c r="G23" s="546"/>
      <c r="H23" s="546"/>
      <c r="I23" s="546"/>
      <c r="J23" s="546"/>
      <c r="K23" s="546"/>
      <c r="L23" s="546"/>
      <c r="M23" s="546"/>
      <c r="N23" s="546"/>
      <c r="O23" s="546"/>
      <c r="P23" s="546"/>
      <c r="Q23" s="546"/>
    </row>
    <row r="24" spans="1:18" ht="12.75" customHeight="1">
      <c r="A24" s="517"/>
      <c r="B24" s="517"/>
      <c r="C24" s="517"/>
      <c r="D24" s="517"/>
      <c r="E24" s="546"/>
      <c r="F24" s="546"/>
      <c r="G24" s="546"/>
      <c r="H24" s="546"/>
      <c r="I24" s="546"/>
      <c r="J24" s="546"/>
      <c r="K24" s="546"/>
      <c r="L24" s="546"/>
      <c r="M24" s="546"/>
      <c r="N24" s="546"/>
      <c r="O24" s="546"/>
      <c r="P24" s="546"/>
      <c r="Q24" s="546"/>
    </row>
    <row r="25" spans="1:18" ht="12.75" customHeight="1">
      <c r="A25" s="517"/>
      <c r="B25" s="517"/>
      <c r="C25" s="517"/>
      <c r="D25" s="517"/>
      <c r="E25" s="546"/>
      <c r="F25" s="546"/>
      <c r="G25" s="546"/>
      <c r="H25" s="546"/>
      <c r="I25" s="546"/>
      <c r="J25" s="546"/>
      <c r="K25" s="546"/>
      <c r="L25" s="546"/>
      <c r="M25" s="546"/>
      <c r="N25" s="546"/>
      <c r="O25" s="546"/>
      <c r="P25" s="546"/>
      <c r="Q25" s="546"/>
    </row>
    <row r="26" spans="1:18" ht="12.75" customHeight="1">
      <c r="A26" s="517"/>
      <c r="B26" s="517"/>
      <c r="C26" s="517"/>
      <c r="D26" s="517"/>
      <c r="E26" s="546"/>
      <c r="F26" s="546"/>
      <c r="G26" s="546"/>
      <c r="H26" s="546"/>
      <c r="I26" s="546"/>
      <c r="J26" s="546"/>
      <c r="K26" s="546"/>
      <c r="L26" s="546"/>
      <c r="M26" s="546"/>
      <c r="N26" s="546"/>
      <c r="O26" s="546"/>
      <c r="P26" s="546"/>
      <c r="Q26" s="546"/>
    </row>
    <row r="27" spans="1:18" ht="13.5" customHeight="1">
      <c r="A27" s="519"/>
      <c r="B27" s="519"/>
      <c r="C27" s="519"/>
      <c r="E27" s="520"/>
      <c r="F27" s="521"/>
      <c r="G27" s="521"/>
      <c r="H27" s="521"/>
      <c r="I27" s="522"/>
      <c r="J27" s="522"/>
      <c r="K27" s="522"/>
      <c r="L27" s="522"/>
      <c r="M27" s="522"/>
      <c r="N27" s="522"/>
      <c r="O27" s="522"/>
      <c r="P27" s="522"/>
      <c r="Q27" s="522"/>
      <c r="R27" s="523"/>
    </row>
    <row r="28" spans="1:18" s="525" customFormat="1" ht="14.25" customHeight="1">
      <c r="A28" s="524" t="s">
        <v>17</v>
      </c>
      <c r="B28" s="524"/>
      <c r="C28" s="524"/>
      <c r="E28" s="526"/>
      <c r="F28" s="527"/>
      <c r="G28" s="527"/>
      <c r="H28" s="527"/>
      <c r="I28" s="522"/>
      <c r="J28" s="528"/>
      <c r="K28" s="1161" t="s">
        <v>461</v>
      </c>
      <c r="L28" s="1161"/>
      <c r="M28" s="1161"/>
      <c r="N28" s="1161"/>
      <c r="O28" s="529"/>
      <c r="P28" s="528"/>
      <c r="Q28" s="528"/>
      <c r="R28" s="530"/>
    </row>
    <row r="29" spans="1:18" s="525" customFormat="1" ht="39.75" customHeight="1">
      <c r="A29" s="531"/>
      <c r="B29" s="1162" t="s">
        <v>458</v>
      </c>
      <c r="C29" s="1163"/>
      <c r="D29" s="1163"/>
      <c r="E29" s="1163"/>
      <c r="F29" s="1163"/>
      <c r="G29" s="1163"/>
      <c r="H29" s="1163"/>
      <c r="I29" s="1163"/>
      <c r="J29" s="531"/>
      <c r="K29" s="1057" t="s">
        <v>459</v>
      </c>
      <c r="L29" s="1058"/>
      <c r="M29" s="1058"/>
      <c r="N29" s="1058"/>
      <c r="O29" s="531"/>
    </row>
  </sheetData>
  <mergeCells count="18">
    <mergeCell ref="A15:Q15"/>
    <mergeCell ref="A17:Q17"/>
    <mergeCell ref="A19:Q19"/>
    <mergeCell ref="K28:N28"/>
    <mergeCell ref="B29:I29"/>
    <mergeCell ref="K29:N29"/>
    <mergeCell ref="A14:Q14"/>
    <mergeCell ref="A1:Q1"/>
    <mergeCell ref="A2:Q2"/>
    <mergeCell ref="A3:Q3"/>
    <mergeCell ref="A4:Q4"/>
    <mergeCell ref="A5:Q5"/>
    <mergeCell ref="A6:Q6"/>
    <mergeCell ref="A8:Q8"/>
    <mergeCell ref="A9:Q9"/>
    <mergeCell ref="A11:Q11"/>
    <mergeCell ref="A12:Q12"/>
    <mergeCell ref="A13:Q13"/>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H29"/>
  <sheetViews>
    <sheetView showGridLines="0" view="pageBreakPreview" zoomScaleNormal="136" zoomScaleSheetLayoutView="100" workbookViewId="0">
      <selection activeCell="A24" sqref="A24"/>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18" width="12.5703125" style="513" bestFit="1" customWidth="1"/>
    <col min="19"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274" width="12.5703125" style="513" bestFit="1" customWidth="1"/>
    <col min="275"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530" width="12.5703125" style="513" bestFit="1" customWidth="1"/>
    <col min="531"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786" width="12.5703125" style="513" bestFit="1" customWidth="1"/>
    <col min="787"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042" width="12.5703125" style="513" bestFit="1" customWidth="1"/>
    <col min="1043"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298" width="12.5703125" style="513" bestFit="1" customWidth="1"/>
    <col min="1299"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554" width="12.5703125" style="513" bestFit="1" customWidth="1"/>
    <col min="1555"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1810" width="12.5703125" style="513" bestFit="1" customWidth="1"/>
    <col min="1811"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066" width="12.5703125" style="513" bestFit="1" customWidth="1"/>
    <col min="2067"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322" width="12.5703125" style="513" bestFit="1" customWidth="1"/>
    <col min="2323"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578" width="12.5703125" style="513" bestFit="1" customWidth="1"/>
    <col min="2579"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2834" width="12.5703125" style="513" bestFit="1" customWidth="1"/>
    <col min="2835"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090" width="12.5703125" style="513" bestFit="1" customWidth="1"/>
    <col min="3091"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346" width="12.5703125" style="513" bestFit="1" customWidth="1"/>
    <col min="3347"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602" width="12.5703125" style="513" bestFit="1" customWidth="1"/>
    <col min="3603"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3858" width="12.5703125" style="513" bestFit="1" customWidth="1"/>
    <col min="3859"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114" width="12.5703125" style="513" bestFit="1" customWidth="1"/>
    <col min="4115"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370" width="12.5703125" style="513" bestFit="1" customWidth="1"/>
    <col min="4371"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626" width="12.5703125" style="513" bestFit="1" customWidth="1"/>
    <col min="4627"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4882" width="12.5703125" style="513" bestFit="1" customWidth="1"/>
    <col min="4883"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138" width="12.5703125" style="513" bestFit="1" customWidth="1"/>
    <col min="5139"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394" width="12.5703125" style="513" bestFit="1" customWidth="1"/>
    <col min="5395"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650" width="12.5703125" style="513" bestFit="1" customWidth="1"/>
    <col min="5651"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5906" width="12.5703125" style="513" bestFit="1" customWidth="1"/>
    <col min="5907"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162" width="12.5703125" style="513" bestFit="1" customWidth="1"/>
    <col min="6163"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418" width="12.5703125" style="513" bestFit="1" customWidth="1"/>
    <col min="6419"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674" width="12.5703125" style="513" bestFit="1" customWidth="1"/>
    <col min="6675"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6930" width="12.5703125" style="513" bestFit="1" customWidth="1"/>
    <col min="6931"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186" width="12.5703125" style="513" bestFit="1" customWidth="1"/>
    <col min="7187"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442" width="12.5703125" style="513" bestFit="1" customWidth="1"/>
    <col min="7443"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698" width="12.5703125" style="513" bestFit="1" customWidth="1"/>
    <col min="7699"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7954" width="12.5703125" style="513" bestFit="1" customWidth="1"/>
    <col min="7955"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210" width="12.5703125" style="513" bestFit="1" customWidth="1"/>
    <col min="8211"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466" width="12.5703125" style="513" bestFit="1" customWidth="1"/>
    <col min="8467"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722" width="12.5703125" style="513" bestFit="1" customWidth="1"/>
    <col min="8723"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8978" width="12.5703125" style="513" bestFit="1" customWidth="1"/>
    <col min="8979"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234" width="12.5703125" style="513" bestFit="1" customWidth="1"/>
    <col min="9235"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490" width="12.5703125" style="513" bestFit="1" customWidth="1"/>
    <col min="9491"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746" width="12.5703125" style="513" bestFit="1" customWidth="1"/>
    <col min="9747"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002" width="12.5703125" style="513" bestFit="1" customWidth="1"/>
    <col min="10003"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258" width="12.5703125" style="513" bestFit="1" customWidth="1"/>
    <col min="10259"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514" width="12.5703125" style="513" bestFit="1" customWidth="1"/>
    <col min="10515"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0770" width="12.5703125" style="513" bestFit="1" customWidth="1"/>
    <col min="10771"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026" width="12.5703125" style="513" bestFit="1" customWidth="1"/>
    <col min="11027"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282" width="12.5703125" style="513" bestFit="1" customWidth="1"/>
    <col min="11283"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538" width="12.5703125" style="513" bestFit="1" customWidth="1"/>
    <col min="11539"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1794" width="12.5703125" style="513" bestFit="1" customWidth="1"/>
    <col min="11795"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050" width="12.5703125" style="513" bestFit="1" customWidth="1"/>
    <col min="12051"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306" width="12.5703125" style="513" bestFit="1" customWidth="1"/>
    <col min="12307"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562" width="12.5703125" style="513" bestFit="1" customWidth="1"/>
    <col min="12563"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2818" width="12.5703125" style="513" bestFit="1" customWidth="1"/>
    <col min="12819"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074" width="12.5703125" style="513" bestFit="1" customWidth="1"/>
    <col min="13075"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330" width="12.5703125" style="513" bestFit="1" customWidth="1"/>
    <col min="13331"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586" width="12.5703125" style="513" bestFit="1" customWidth="1"/>
    <col min="13587"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3842" width="12.5703125" style="513" bestFit="1" customWidth="1"/>
    <col min="13843"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098" width="12.5703125" style="513" bestFit="1" customWidth="1"/>
    <col min="14099"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354" width="12.5703125" style="513" bestFit="1" customWidth="1"/>
    <col min="14355"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610" width="12.5703125" style="513" bestFit="1" customWidth="1"/>
    <col min="14611"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4866" width="12.5703125" style="513" bestFit="1" customWidth="1"/>
    <col min="14867"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122" width="12.5703125" style="513" bestFit="1" customWidth="1"/>
    <col min="15123"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378" width="12.5703125" style="513" bestFit="1" customWidth="1"/>
    <col min="15379"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634" width="12.5703125" style="513" bestFit="1" customWidth="1"/>
    <col min="15635"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5890" width="12.5703125" style="513" bestFit="1" customWidth="1"/>
    <col min="15891"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146" width="12.5703125" style="513" bestFit="1" customWidth="1"/>
    <col min="16147" max="16384" width="11.42578125" style="513"/>
  </cols>
  <sheetData>
    <row r="1" spans="1:18" s="501" customFormat="1" ht="12">
      <c r="A1" s="1059" t="s">
        <v>139</v>
      </c>
      <c r="B1" s="1060"/>
      <c r="C1" s="1060"/>
      <c r="D1" s="1060"/>
      <c r="E1" s="1060"/>
      <c r="F1" s="1060"/>
      <c r="G1" s="1060"/>
      <c r="H1" s="1060"/>
      <c r="I1" s="1060"/>
      <c r="J1" s="1060"/>
      <c r="K1" s="1060"/>
      <c r="L1" s="1060"/>
      <c r="M1" s="1060"/>
      <c r="N1" s="1060"/>
      <c r="O1" s="1060"/>
      <c r="P1" s="1060"/>
      <c r="Q1" s="1061"/>
    </row>
    <row r="2" spans="1:18" s="501" customFormat="1" ht="18.75" customHeight="1">
      <c r="A2" s="1131" t="s">
        <v>387</v>
      </c>
      <c r="B2" s="1132"/>
      <c r="C2" s="1132"/>
      <c r="D2" s="1132"/>
      <c r="E2" s="1132"/>
      <c r="F2" s="1132"/>
      <c r="G2" s="1132"/>
      <c r="H2" s="1132"/>
      <c r="I2" s="1132"/>
      <c r="J2" s="1132"/>
      <c r="K2" s="1132"/>
      <c r="L2" s="1132"/>
      <c r="M2" s="1132"/>
      <c r="N2" s="1132"/>
      <c r="O2" s="1132"/>
      <c r="P2" s="1132"/>
      <c r="Q2" s="1133"/>
    </row>
    <row r="3" spans="1:18" s="501" customFormat="1" ht="20.100000000000001" customHeight="1">
      <c r="A3" s="1134" t="s">
        <v>521</v>
      </c>
      <c r="B3" s="1135"/>
      <c r="C3" s="1135"/>
      <c r="D3" s="1135"/>
      <c r="E3" s="1135"/>
      <c r="F3" s="1135"/>
      <c r="G3" s="1135"/>
      <c r="H3" s="1135"/>
      <c r="I3" s="1135"/>
      <c r="J3" s="1135"/>
      <c r="K3" s="1135"/>
      <c r="L3" s="1135"/>
      <c r="M3" s="1135"/>
      <c r="N3" s="1135"/>
      <c r="O3" s="1135"/>
      <c r="P3" s="1135"/>
      <c r="Q3" s="1136"/>
    </row>
    <row r="4" spans="1:18" s="501" customFormat="1" ht="26.1" customHeight="1">
      <c r="A4" s="1137" t="s">
        <v>162</v>
      </c>
      <c r="B4" s="1138"/>
      <c r="C4" s="1138"/>
      <c r="D4" s="1138"/>
      <c r="E4" s="1138"/>
      <c r="F4" s="1138"/>
      <c r="G4" s="1138"/>
      <c r="H4" s="1138"/>
      <c r="I4" s="1138"/>
      <c r="J4" s="1138"/>
      <c r="K4" s="1138"/>
      <c r="L4" s="1138"/>
      <c r="M4" s="1138"/>
      <c r="N4" s="1138"/>
      <c r="O4" s="1138"/>
      <c r="P4" s="1138"/>
      <c r="Q4" s="1138"/>
    </row>
    <row r="5" spans="1:18" s="501" customFormat="1" ht="12">
      <c r="A5" s="1200" t="s">
        <v>505</v>
      </c>
      <c r="B5" s="1201"/>
      <c r="C5" s="1201"/>
      <c r="D5" s="1201"/>
      <c r="E5" s="1201"/>
      <c r="F5" s="1201"/>
      <c r="G5" s="1201"/>
      <c r="H5" s="1201"/>
      <c r="I5" s="1201"/>
      <c r="J5" s="1201"/>
      <c r="K5" s="1201"/>
      <c r="L5" s="1201"/>
      <c r="M5" s="1201"/>
      <c r="N5" s="1201"/>
      <c r="O5" s="1201"/>
      <c r="P5" s="1201"/>
      <c r="Q5" s="1202"/>
    </row>
    <row r="6" spans="1:18" s="501" customFormat="1" ht="100.5" customHeight="1">
      <c r="A6" s="1128" t="s">
        <v>523</v>
      </c>
      <c r="B6" s="1129"/>
      <c r="C6" s="1129"/>
      <c r="D6" s="1129"/>
      <c r="E6" s="1129"/>
      <c r="F6" s="1129"/>
      <c r="G6" s="1129"/>
      <c r="H6" s="1129"/>
      <c r="I6" s="1129"/>
      <c r="J6" s="1129"/>
      <c r="K6" s="1129"/>
      <c r="L6" s="1129"/>
      <c r="M6" s="1129"/>
      <c r="N6" s="1129"/>
      <c r="O6" s="1129"/>
      <c r="P6" s="1129"/>
      <c r="Q6" s="1130"/>
      <c r="R6" s="502">
        <f>(1417660133-1181447886.77)</f>
        <v>236212246.23000002</v>
      </c>
    </row>
    <row r="7" spans="1:18" s="501" customFormat="1" ht="9" customHeight="1">
      <c r="A7" s="535"/>
      <c r="B7" s="536"/>
      <c r="C7" s="536"/>
      <c r="D7" s="536"/>
      <c r="E7" s="536"/>
      <c r="F7" s="536"/>
      <c r="G7" s="536"/>
      <c r="H7" s="536"/>
      <c r="I7" s="536"/>
      <c r="J7" s="536"/>
      <c r="K7" s="536"/>
      <c r="L7" s="536"/>
      <c r="M7" s="536"/>
      <c r="N7" s="536"/>
      <c r="O7" s="536"/>
      <c r="P7" s="536"/>
      <c r="Q7" s="537"/>
      <c r="R7" s="502"/>
    </row>
    <row r="8" spans="1:18" s="501" customFormat="1" ht="12">
      <c r="A8" s="1145" t="s">
        <v>507</v>
      </c>
      <c r="B8" s="1146"/>
      <c r="C8" s="1146"/>
      <c r="D8" s="1146"/>
      <c r="E8" s="1146"/>
      <c r="F8" s="1146"/>
      <c r="G8" s="1146"/>
      <c r="H8" s="1146"/>
      <c r="I8" s="1146"/>
      <c r="J8" s="1146"/>
      <c r="K8" s="1146"/>
      <c r="L8" s="1146"/>
      <c r="M8" s="1146"/>
      <c r="N8" s="1146"/>
      <c r="O8" s="1146"/>
      <c r="P8" s="1146"/>
      <c r="Q8" s="1147"/>
    </row>
    <row r="9" spans="1:18" s="501" customFormat="1" ht="42" customHeight="1">
      <c r="A9" s="1128" t="s">
        <v>524</v>
      </c>
      <c r="B9" s="1129"/>
      <c r="C9" s="1129"/>
      <c r="D9" s="1129"/>
      <c r="E9" s="1129"/>
      <c r="F9" s="1129"/>
      <c r="G9" s="1129"/>
      <c r="H9" s="1129"/>
      <c r="I9" s="1129"/>
      <c r="J9" s="1129"/>
      <c r="K9" s="1129"/>
      <c r="L9" s="1129"/>
      <c r="M9" s="1129"/>
      <c r="N9" s="1129"/>
      <c r="O9" s="1129"/>
      <c r="P9" s="1129"/>
      <c r="Q9" s="1130"/>
    </row>
    <row r="10" spans="1:18" s="501" customFormat="1" ht="12">
      <c r="A10" s="550"/>
      <c r="B10" s="551"/>
      <c r="C10" s="551"/>
      <c r="D10" s="551"/>
      <c r="E10" s="551"/>
      <c r="F10" s="551"/>
      <c r="G10" s="551"/>
      <c r="H10" s="551"/>
      <c r="I10" s="551"/>
      <c r="J10" s="551"/>
      <c r="K10" s="551"/>
      <c r="L10" s="551"/>
      <c r="M10" s="551"/>
      <c r="N10" s="551"/>
      <c r="O10" s="551"/>
      <c r="P10" s="551"/>
      <c r="Q10" s="552"/>
      <c r="R10" s="502">
        <f>(1417660133-1181447886.77)</f>
        <v>236212246.23000002</v>
      </c>
    </row>
    <row r="11" spans="1:18" s="501" customFormat="1" ht="12">
      <c r="A11" s="1145" t="s">
        <v>508</v>
      </c>
      <c r="B11" s="1146"/>
      <c r="C11" s="1146"/>
      <c r="D11" s="1146"/>
      <c r="E11" s="1146"/>
      <c r="F11" s="1146"/>
      <c r="G11" s="1146"/>
      <c r="H11" s="1146"/>
      <c r="I11" s="1146"/>
      <c r="J11" s="1146"/>
      <c r="K11" s="1146"/>
      <c r="L11" s="1146"/>
      <c r="M11" s="1146"/>
      <c r="N11" s="1146"/>
      <c r="O11" s="1146"/>
      <c r="P11" s="1146"/>
      <c r="Q11" s="1147"/>
    </row>
    <row r="12" spans="1:18" s="501" customFormat="1" ht="12">
      <c r="A12" s="1151"/>
      <c r="B12" s="1140"/>
      <c r="C12" s="1140"/>
      <c r="D12" s="1140"/>
      <c r="E12" s="1140"/>
      <c r="F12" s="1140"/>
      <c r="G12" s="1140"/>
      <c r="H12" s="1140"/>
      <c r="I12" s="1140"/>
      <c r="J12" s="1140"/>
      <c r="K12" s="1140"/>
      <c r="L12" s="1140"/>
      <c r="M12" s="1140"/>
      <c r="N12" s="1140"/>
      <c r="O12" s="1140"/>
      <c r="P12" s="1140"/>
      <c r="Q12" s="1141"/>
    </row>
    <row r="13" spans="1:18" s="501" customFormat="1" ht="27" customHeight="1">
      <c r="A13" s="1128" t="s">
        <v>525</v>
      </c>
      <c r="B13" s="1129"/>
      <c r="C13" s="1129"/>
      <c r="D13" s="1129"/>
      <c r="E13" s="1129"/>
      <c r="F13" s="1129"/>
      <c r="G13" s="1129"/>
      <c r="H13" s="1129"/>
      <c r="I13" s="1129"/>
      <c r="J13" s="1129"/>
      <c r="K13" s="1129"/>
      <c r="L13" s="1129"/>
      <c r="M13" s="1129"/>
      <c r="N13" s="1129"/>
      <c r="O13" s="1129"/>
      <c r="P13" s="1129"/>
      <c r="Q13" s="1130"/>
    </row>
    <row r="14" spans="1:18" s="501" customFormat="1" ht="6" customHeight="1">
      <c r="A14" s="503"/>
      <c r="B14" s="504"/>
      <c r="C14" s="504"/>
      <c r="D14" s="504"/>
      <c r="E14" s="504"/>
      <c r="F14" s="504"/>
      <c r="G14" s="504"/>
      <c r="H14" s="504"/>
      <c r="I14" s="504"/>
      <c r="J14" s="504"/>
      <c r="K14" s="504"/>
      <c r="L14" s="504"/>
      <c r="M14" s="504"/>
      <c r="N14" s="504"/>
      <c r="O14" s="504"/>
      <c r="P14" s="504"/>
      <c r="Q14" s="505"/>
    </row>
    <row r="15" spans="1:18" s="501" customFormat="1" ht="12">
      <c r="A15" s="1208" t="s">
        <v>541</v>
      </c>
      <c r="B15" s="1203"/>
      <c r="C15" s="1203"/>
      <c r="D15" s="1203"/>
      <c r="E15" s="1203"/>
      <c r="F15" s="1203"/>
      <c r="G15" s="1203"/>
      <c r="H15" s="1203"/>
      <c r="I15" s="1203"/>
      <c r="J15" s="1203"/>
      <c r="K15" s="1203"/>
      <c r="L15" s="1203"/>
      <c r="M15" s="1203"/>
      <c r="N15" s="1203"/>
      <c r="O15" s="1203"/>
      <c r="P15" s="1203"/>
      <c r="Q15" s="1204"/>
    </row>
    <row r="16" spans="1:18" s="501" customFormat="1" ht="12">
      <c r="A16" s="1208" t="s">
        <v>542</v>
      </c>
      <c r="B16" s="1203"/>
      <c r="C16" s="1203"/>
      <c r="D16" s="1203"/>
      <c r="E16" s="1203"/>
      <c r="F16" s="1203"/>
      <c r="G16" s="1203"/>
      <c r="H16" s="1203"/>
      <c r="I16" s="1203"/>
      <c r="J16" s="1203"/>
      <c r="K16" s="1203"/>
      <c r="L16" s="1203"/>
      <c r="M16" s="1203"/>
      <c r="N16" s="1203"/>
      <c r="O16" s="1203"/>
      <c r="P16" s="1203"/>
      <c r="Q16" s="1204"/>
    </row>
    <row r="17" spans="1:34" s="501" customFormat="1" ht="42.75" customHeight="1">
      <c r="A17" s="1128" t="s">
        <v>543</v>
      </c>
      <c r="B17" s="1129"/>
      <c r="C17" s="1129"/>
      <c r="D17" s="1129"/>
      <c r="E17" s="1129"/>
      <c r="F17" s="1129"/>
      <c r="G17" s="1129"/>
      <c r="H17" s="1129"/>
      <c r="I17" s="1129"/>
      <c r="J17" s="1129"/>
      <c r="K17" s="1129"/>
      <c r="L17" s="1129"/>
      <c r="M17" s="1129"/>
      <c r="N17" s="1129"/>
      <c r="O17" s="1129"/>
      <c r="P17" s="1129"/>
      <c r="Q17" s="1130"/>
      <c r="R17" s="1203"/>
      <c r="S17" s="1203"/>
      <c r="T17" s="1203"/>
      <c r="U17" s="1203"/>
      <c r="V17" s="1203"/>
      <c r="W17" s="1203"/>
      <c r="X17" s="1203"/>
      <c r="Y17" s="1203"/>
      <c r="Z17" s="1203"/>
      <c r="AA17" s="1203"/>
      <c r="AB17" s="1203"/>
      <c r="AC17" s="1203"/>
      <c r="AD17" s="1203"/>
      <c r="AE17" s="1203"/>
      <c r="AF17" s="1203"/>
      <c r="AG17" s="1203"/>
      <c r="AH17" s="1204"/>
    </row>
    <row r="18" spans="1:34" s="501" customFormat="1" ht="38.25" customHeight="1">
      <c r="A18" s="1128" t="s">
        <v>543</v>
      </c>
      <c r="B18" s="1129"/>
      <c r="C18" s="1129"/>
      <c r="D18" s="1129"/>
      <c r="E18" s="1129"/>
      <c r="F18" s="1129"/>
      <c r="G18" s="1129"/>
      <c r="H18" s="1129"/>
      <c r="I18" s="1129"/>
      <c r="J18" s="1129"/>
      <c r="K18" s="1129"/>
      <c r="L18" s="1129"/>
      <c r="M18" s="1129"/>
      <c r="N18" s="1129"/>
      <c r="O18" s="1129"/>
      <c r="P18" s="1129"/>
      <c r="Q18" s="1130"/>
    </row>
    <row r="19" spans="1:34" s="501" customFormat="1" ht="12.75" customHeight="1">
      <c r="A19" s="1205" t="s">
        <v>544</v>
      </c>
      <c r="B19" s="1206"/>
      <c r="C19" s="1206"/>
      <c r="D19" s="1206"/>
      <c r="E19" s="1206"/>
      <c r="F19" s="1206"/>
      <c r="G19" s="1206"/>
      <c r="H19" s="1206"/>
      <c r="I19" s="1206"/>
      <c r="J19" s="1206"/>
      <c r="K19" s="1206"/>
      <c r="L19" s="1206"/>
      <c r="M19" s="1206"/>
      <c r="N19" s="1206"/>
      <c r="O19" s="1206"/>
      <c r="P19" s="1206"/>
      <c r="Q19" s="1207"/>
    </row>
    <row r="20" spans="1:34" s="501" customFormat="1" ht="38.25" customHeight="1">
      <c r="A20" s="1128" t="s">
        <v>545</v>
      </c>
      <c r="B20" s="1129"/>
      <c r="C20" s="1129"/>
      <c r="D20" s="1129"/>
      <c r="E20" s="1129"/>
      <c r="F20" s="1129"/>
      <c r="G20" s="1129"/>
      <c r="H20" s="1129"/>
      <c r="I20" s="1129"/>
      <c r="J20" s="1129"/>
      <c r="K20" s="1129"/>
      <c r="L20" s="1129"/>
      <c r="M20" s="1129"/>
      <c r="N20" s="1129"/>
      <c r="O20" s="1129"/>
      <c r="P20" s="1129"/>
      <c r="Q20" s="1130"/>
      <c r="R20" s="553"/>
    </row>
    <row r="21" spans="1:34" s="555" customFormat="1" ht="39" customHeight="1">
      <c r="A21" s="1128" t="s">
        <v>546</v>
      </c>
      <c r="B21" s="1129"/>
      <c r="C21" s="1129"/>
      <c r="D21" s="1129"/>
      <c r="E21" s="1129"/>
      <c r="F21" s="1129"/>
      <c r="G21" s="1129"/>
      <c r="H21" s="1129"/>
      <c r="I21" s="1129"/>
      <c r="J21" s="1129"/>
      <c r="K21" s="1129"/>
      <c r="L21" s="1129"/>
      <c r="M21" s="1129"/>
      <c r="N21" s="1129"/>
      <c r="O21" s="1129"/>
      <c r="P21" s="1129"/>
      <c r="Q21" s="1130"/>
      <c r="R21" s="554"/>
    </row>
    <row r="22" spans="1:34">
      <c r="A22" s="556"/>
      <c r="B22" s="557"/>
      <c r="C22" s="557"/>
      <c r="D22" s="557"/>
      <c r="E22" s="558"/>
      <c r="F22" s="558"/>
      <c r="G22" s="558"/>
      <c r="H22" s="558"/>
      <c r="I22" s="558"/>
      <c r="J22" s="558"/>
      <c r="K22" s="558"/>
      <c r="L22" s="558"/>
      <c r="M22" s="558"/>
      <c r="N22" s="558"/>
      <c r="O22" s="558"/>
      <c r="P22" s="558"/>
      <c r="Q22" s="559"/>
    </row>
    <row r="23" spans="1:34">
      <c r="A23" s="517"/>
      <c r="B23" s="517"/>
      <c r="C23" s="517"/>
      <c r="D23" s="517"/>
      <c r="E23" s="518"/>
      <c r="F23" s="518"/>
      <c r="G23" s="518"/>
      <c r="H23" s="518"/>
      <c r="I23" s="518"/>
      <c r="J23" s="518"/>
      <c r="K23" s="518"/>
      <c r="L23" s="518"/>
      <c r="M23" s="518"/>
      <c r="N23" s="518"/>
      <c r="O23" s="518"/>
      <c r="P23" s="518"/>
      <c r="Q23" s="518"/>
    </row>
    <row r="24" spans="1:34">
      <c r="A24" s="517"/>
      <c r="B24" s="517"/>
      <c r="C24" s="517"/>
      <c r="D24" s="517"/>
      <c r="E24" s="546"/>
      <c r="F24" s="546"/>
      <c r="G24" s="546"/>
      <c r="H24" s="546"/>
      <c r="I24" s="546"/>
      <c r="J24" s="546"/>
      <c r="K24" s="546"/>
      <c r="L24" s="546"/>
      <c r="M24" s="546"/>
      <c r="N24" s="546"/>
      <c r="O24" s="546"/>
      <c r="P24" s="546"/>
      <c r="Q24" s="546"/>
    </row>
    <row r="25" spans="1:34">
      <c r="A25" s="517"/>
      <c r="B25" s="517"/>
      <c r="C25" s="517"/>
      <c r="D25" s="517"/>
      <c r="E25" s="518"/>
      <c r="F25" s="518"/>
      <c r="G25" s="518"/>
      <c r="H25" s="518"/>
      <c r="I25" s="518"/>
      <c r="J25" s="518"/>
      <c r="K25" s="518"/>
      <c r="L25" s="518"/>
      <c r="M25" s="518"/>
      <c r="N25" s="518"/>
      <c r="O25" s="518"/>
      <c r="P25" s="518"/>
      <c r="Q25" s="518"/>
    </row>
    <row r="26" spans="1:34">
      <c r="A26" s="517"/>
      <c r="B26" s="517"/>
      <c r="C26" s="517"/>
      <c r="D26" s="517"/>
      <c r="E26" s="518"/>
      <c r="F26" s="518"/>
      <c r="G26" s="518"/>
      <c r="H26" s="518"/>
      <c r="I26" s="518"/>
      <c r="J26" s="518"/>
      <c r="K26" s="518"/>
      <c r="L26" s="518"/>
      <c r="M26" s="518"/>
      <c r="N26" s="518"/>
      <c r="O26" s="518"/>
      <c r="P26" s="518"/>
      <c r="Q26" s="518"/>
    </row>
    <row r="27" spans="1:34">
      <c r="A27" s="519"/>
      <c r="B27" s="519"/>
      <c r="C27" s="519"/>
      <c r="E27" s="520"/>
      <c r="F27" s="521"/>
      <c r="G27" s="521"/>
      <c r="H27" s="521"/>
      <c r="I27" s="522"/>
      <c r="J27" s="522"/>
      <c r="K27" s="522"/>
      <c r="L27" s="522"/>
      <c r="M27" s="522"/>
      <c r="N27" s="522"/>
      <c r="O27" s="522"/>
      <c r="P27" s="522"/>
      <c r="Q27" s="522"/>
    </row>
    <row r="28" spans="1:34">
      <c r="A28" s="524" t="s">
        <v>17</v>
      </c>
      <c r="B28" s="524"/>
      <c r="C28" s="524"/>
      <c r="D28" s="525"/>
      <c r="E28" s="526"/>
      <c r="F28" s="527"/>
      <c r="G28" s="527"/>
      <c r="H28" s="527"/>
      <c r="I28" s="522"/>
      <c r="J28" s="528"/>
      <c r="K28" s="1161" t="s">
        <v>461</v>
      </c>
      <c r="L28" s="1161"/>
      <c r="M28" s="1161"/>
      <c r="N28" s="1161"/>
      <c r="O28" s="529"/>
      <c r="P28" s="528"/>
      <c r="Q28" s="528"/>
    </row>
    <row r="29" spans="1:34" ht="42" customHeight="1">
      <c r="A29" s="531"/>
      <c r="B29" s="1162" t="s">
        <v>458</v>
      </c>
      <c r="C29" s="1163"/>
      <c r="D29" s="1163"/>
      <c r="E29" s="1163"/>
      <c r="F29" s="1163"/>
      <c r="G29" s="1163"/>
      <c r="H29" s="1163"/>
      <c r="I29" s="1163"/>
      <c r="J29" s="531"/>
      <c r="K29" s="1057" t="s">
        <v>459</v>
      </c>
      <c r="L29" s="1058"/>
      <c r="M29" s="1058"/>
      <c r="N29" s="1058"/>
      <c r="O29" s="531"/>
      <c r="P29" s="525"/>
      <c r="Q29" s="525"/>
    </row>
  </sheetData>
  <mergeCells count="22">
    <mergeCell ref="A21:Q21"/>
    <mergeCell ref="K28:N28"/>
    <mergeCell ref="B29:I29"/>
    <mergeCell ref="K29:N29"/>
    <mergeCell ref="A16:Q16"/>
    <mergeCell ref="A17:Q17"/>
    <mergeCell ref="R17:AH17"/>
    <mergeCell ref="A18:Q18"/>
    <mergeCell ref="A19:Q19"/>
    <mergeCell ref="A20:Q20"/>
    <mergeCell ref="A8:Q8"/>
    <mergeCell ref="A9:Q9"/>
    <mergeCell ref="A11:Q11"/>
    <mergeCell ref="A12:Q12"/>
    <mergeCell ref="A13:Q13"/>
    <mergeCell ref="A15:Q15"/>
    <mergeCell ref="A6:Q6"/>
    <mergeCell ref="A1:Q1"/>
    <mergeCell ref="A2:Q2"/>
    <mergeCell ref="A3:Q3"/>
    <mergeCell ref="A4:Q4"/>
    <mergeCell ref="A5:Q5"/>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S37"/>
  <sheetViews>
    <sheetView showGridLines="0" view="pageBreakPreview" topLeftCell="A16" zoomScale="120" zoomScaleNormal="130" zoomScaleSheetLayoutView="120" workbookViewId="0">
      <selection activeCell="L29" sqref="L29"/>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18" width="11.42578125" style="513"/>
    <col min="19" max="19" width="11.7109375" style="513" bestFit="1" customWidth="1"/>
    <col min="20"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274" width="11.42578125" style="513"/>
    <col min="275" max="275" width="11.7109375" style="513" bestFit="1" customWidth="1"/>
    <col min="276"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530" width="11.42578125" style="513"/>
    <col min="531" max="531" width="11.7109375" style="513" bestFit="1" customWidth="1"/>
    <col min="532"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786" width="11.42578125" style="513"/>
    <col min="787" max="787" width="11.7109375" style="513" bestFit="1" customWidth="1"/>
    <col min="788"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042" width="11.42578125" style="513"/>
    <col min="1043" max="1043" width="11.7109375" style="513" bestFit="1" customWidth="1"/>
    <col min="1044"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298" width="11.42578125" style="513"/>
    <col min="1299" max="1299" width="11.7109375" style="513" bestFit="1" customWidth="1"/>
    <col min="1300"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554" width="11.42578125" style="513"/>
    <col min="1555" max="1555" width="11.7109375" style="513" bestFit="1" customWidth="1"/>
    <col min="1556"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1810" width="11.42578125" style="513"/>
    <col min="1811" max="1811" width="11.7109375" style="513" bestFit="1" customWidth="1"/>
    <col min="1812"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066" width="11.42578125" style="513"/>
    <col min="2067" max="2067" width="11.7109375" style="513" bestFit="1" customWidth="1"/>
    <col min="2068"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322" width="11.42578125" style="513"/>
    <col min="2323" max="2323" width="11.7109375" style="513" bestFit="1" customWidth="1"/>
    <col min="2324"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578" width="11.42578125" style="513"/>
    <col min="2579" max="2579" width="11.7109375" style="513" bestFit="1" customWidth="1"/>
    <col min="2580"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2834" width="11.42578125" style="513"/>
    <col min="2835" max="2835" width="11.7109375" style="513" bestFit="1" customWidth="1"/>
    <col min="2836"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090" width="11.42578125" style="513"/>
    <col min="3091" max="3091" width="11.7109375" style="513" bestFit="1" customWidth="1"/>
    <col min="3092"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346" width="11.42578125" style="513"/>
    <col min="3347" max="3347" width="11.7109375" style="513" bestFit="1" customWidth="1"/>
    <col min="3348"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602" width="11.42578125" style="513"/>
    <col min="3603" max="3603" width="11.7109375" style="513" bestFit="1" customWidth="1"/>
    <col min="3604"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3858" width="11.42578125" style="513"/>
    <col min="3859" max="3859" width="11.7109375" style="513" bestFit="1" customWidth="1"/>
    <col min="3860"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114" width="11.42578125" style="513"/>
    <col min="4115" max="4115" width="11.7109375" style="513" bestFit="1" customWidth="1"/>
    <col min="4116"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370" width="11.42578125" style="513"/>
    <col min="4371" max="4371" width="11.7109375" style="513" bestFit="1" customWidth="1"/>
    <col min="4372"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626" width="11.42578125" style="513"/>
    <col min="4627" max="4627" width="11.7109375" style="513" bestFit="1" customWidth="1"/>
    <col min="4628"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4882" width="11.42578125" style="513"/>
    <col min="4883" max="4883" width="11.7109375" style="513" bestFit="1" customWidth="1"/>
    <col min="4884"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138" width="11.42578125" style="513"/>
    <col min="5139" max="5139" width="11.7109375" style="513" bestFit="1" customWidth="1"/>
    <col min="5140"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394" width="11.42578125" style="513"/>
    <col min="5395" max="5395" width="11.7109375" style="513" bestFit="1" customWidth="1"/>
    <col min="5396"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650" width="11.42578125" style="513"/>
    <col min="5651" max="5651" width="11.7109375" style="513" bestFit="1" customWidth="1"/>
    <col min="5652"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5906" width="11.42578125" style="513"/>
    <col min="5907" max="5907" width="11.7109375" style="513" bestFit="1" customWidth="1"/>
    <col min="5908"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162" width="11.42578125" style="513"/>
    <col min="6163" max="6163" width="11.7109375" style="513" bestFit="1" customWidth="1"/>
    <col min="6164"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418" width="11.42578125" style="513"/>
    <col min="6419" max="6419" width="11.7109375" style="513" bestFit="1" customWidth="1"/>
    <col min="6420"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674" width="11.42578125" style="513"/>
    <col min="6675" max="6675" width="11.7109375" style="513" bestFit="1" customWidth="1"/>
    <col min="6676"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6930" width="11.42578125" style="513"/>
    <col min="6931" max="6931" width="11.7109375" style="513" bestFit="1" customWidth="1"/>
    <col min="6932"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186" width="11.42578125" style="513"/>
    <col min="7187" max="7187" width="11.7109375" style="513" bestFit="1" customWidth="1"/>
    <col min="7188"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442" width="11.42578125" style="513"/>
    <col min="7443" max="7443" width="11.7109375" style="513" bestFit="1" customWidth="1"/>
    <col min="7444"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698" width="11.42578125" style="513"/>
    <col min="7699" max="7699" width="11.7109375" style="513" bestFit="1" customWidth="1"/>
    <col min="7700"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7954" width="11.42578125" style="513"/>
    <col min="7955" max="7955" width="11.7109375" style="513" bestFit="1" customWidth="1"/>
    <col min="7956"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210" width="11.42578125" style="513"/>
    <col min="8211" max="8211" width="11.7109375" style="513" bestFit="1" customWidth="1"/>
    <col min="8212"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466" width="11.42578125" style="513"/>
    <col min="8467" max="8467" width="11.7109375" style="513" bestFit="1" customWidth="1"/>
    <col min="8468"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722" width="11.42578125" style="513"/>
    <col min="8723" max="8723" width="11.7109375" style="513" bestFit="1" customWidth="1"/>
    <col min="8724"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8978" width="11.42578125" style="513"/>
    <col min="8979" max="8979" width="11.7109375" style="513" bestFit="1" customWidth="1"/>
    <col min="8980"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234" width="11.42578125" style="513"/>
    <col min="9235" max="9235" width="11.7109375" style="513" bestFit="1" customWidth="1"/>
    <col min="9236"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490" width="11.42578125" style="513"/>
    <col min="9491" max="9491" width="11.7109375" style="513" bestFit="1" customWidth="1"/>
    <col min="9492"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746" width="11.42578125" style="513"/>
    <col min="9747" max="9747" width="11.7109375" style="513" bestFit="1" customWidth="1"/>
    <col min="9748"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002" width="11.42578125" style="513"/>
    <col min="10003" max="10003" width="11.7109375" style="513" bestFit="1" customWidth="1"/>
    <col min="10004"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258" width="11.42578125" style="513"/>
    <col min="10259" max="10259" width="11.7109375" style="513" bestFit="1" customWidth="1"/>
    <col min="10260"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514" width="11.42578125" style="513"/>
    <col min="10515" max="10515" width="11.7109375" style="513" bestFit="1" customWidth="1"/>
    <col min="10516"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0770" width="11.42578125" style="513"/>
    <col min="10771" max="10771" width="11.7109375" style="513" bestFit="1" customWidth="1"/>
    <col min="10772"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026" width="11.42578125" style="513"/>
    <col min="11027" max="11027" width="11.7109375" style="513" bestFit="1" customWidth="1"/>
    <col min="11028"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282" width="11.42578125" style="513"/>
    <col min="11283" max="11283" width="11.7109375" style="513" bestFit="1" customWidth="1"/>
    <col min="11284"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538" width="11.42578125" style="513"/>
    <col min="11539" max="11539" width="11.7109375" style="513" bestFit="1" customWidth="1"/>
    <col min="11540"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1794" width="11.42578125" style="513"/>
    <col min="11795" max="11795" width="11.7109375" style="513" bestFit="1" customWidth="1"/>
    <col min="11796"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050" width="11.42578125" style="513"/>
    <col min="12051" max="12051" width="11.7109375" style="513" bestFit="1" customWidth="1"/>
    <col min="12052"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306" width="11.42578125" style="513"/>
    <col min="12307" max="12307" width="11.7109375" style="513" bestFit="1" customWidth="1"/>
    <col min="12308"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562" width="11.42578125" style="513"/>
    <col min="12563" max="12563" width="11.7109375" style="513" bestFit="1" customWidth="1"/>
    <col min="12564"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2818" width="11.42578125" style="513"/>
    <col min="12819" max="12819" width="11.7109375" style="513" bestFit="1" customWidth="1"/>
    <col min="12820"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074" width="11.42578125" style="513"/>
    <col min="13075" max="13075" width="11.7109375" style="513" bestFit="1" customWidth="1"/>
    <col min="13076"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330" width="11.42578125" style="513"/>
    <col min="13331" max="13331" width="11.7109375" style="513" bestFit="1" customWidth="1"/>
    <col min="13332"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586" width="11.42578125" style="513"/>
    <col min="13587" max="13587" width="11.7109375" style="513" bestFit="1" customWidth="1"/>
    <col min="13588"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3842" width="11.42578125" style="513"/>
    <col min="13843" max="13843" width="11.7109375" style="513" bestFit="1" customWidth="1"/>
    <col min="13844"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098" width="11.42578125" style="513"/>
    <col min="14099" max="14099" width="11.7109375" style="513" bestFit="1" customWidth="1"/>
    <col min="14100"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354" width="11.42578125" style="513"/>
    <col min="14355" max="14355" width="11.7109375" style="513" bestFit="1" customWidth="1"/>
    <col min="14356"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610" width="11.42578125" style="513"/>
    <col min="14611" max="14611" width="11.7109375" style="513" bestFit="1" customWidth="1"/>
    <col min="14612"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4866" width="11.42578125" style="513"/>
    <col min="14867" max="14867" width="11.7109375" style="513" bestFit="1" customWidth="1"/>
    <col min="14868"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122" width="11.42578125" style="513"/>
    <col min="15123" max="15123" width="11.7109375" style="513" bestFit="1" customWidth="1"/>
    <col min="15124"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378" width="11.42578125" style="513"/>
    <col min="15379" max="15379" width="11.7109375" style="513" bestFit="1" customWidth="1"/>
    <col min="15380"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634" width="11.42578125" style="513"/>
    <col min="15635" max="15635" width="11.7109375" style="513" bestFit="1" customWidth="1"/>
    <col min="15636"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5890" width="11.42578125" style="513"/>
    <col min="15891" max="15891" width="11.7109375" style="513" bestFit="1" customWidth="1"/>
    <col min="15892"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146" width="11.42578125" style="513"/>
    <col min="16147" max="16147" width="11.7109375" style="513" bestFit="1" customWidth="1"/>
    <col min="16148" max="16384" width="11.42578125" style="513"/>
  </cols>
  <sheetData>
    <row r="1" spans="1:19" s="501" customFormat="1" ht="12">
      <c r="A1" s="1059" t="s">
        <v>139</v>
      </c>
      <c r="B1" s="1060"/>
      <c r="C1" s="1060"/>
      <c r="D1" s="1060"/>
      <c r="E1" s="1060"/>
      <c r="F1" s="1060"/>
      <c r="G1" s="1060"/>
      <c r="H1" s="1060"/>
      <c r="I1" s="1060"/>
      <c r="J1" s="1060"/>
      <c r="K1" s="1060"/>
      <c r="L1" s="1060"/>
      <c r="M1" s="1060"/>
      <c r="N1" s="1060"/>
      <c r="O1" s="1060"/>
      <c r="P1" s="1060"/>
      <c r="Q1" s="1061"/>
    </row>
    <row r="2" spans="1:19" s="501" customFormat="1" ht="18.75" customHeight="1">
      <c r="A2" s="1131" t="s">
        <v>387</v>
      </c>
      <c r="B2" s="1132"/>
      <c r="C2" s="1132"/>
      <c r="D2" s="1132"/>
      <c r="E2" s="1132"/>
      <c r="F2" s="1132"/>
      <c r="G2" s="1132"/>
      <c r="H2" s="1132"/>
      <c r="I2" s="1132"/>
      <c r="J2" s="1132"/>
      <c r="K2" s="1132"/>
      <c r="L2" s="1132"/>
      <c r="M2" s="1132"/>
      <c r="N2" s="1132"/>
      <c r="O2" s="1132"/>
      <c r="P2" s="1132"/>
      <c r="Q2" s="1133"/>
    </row>
    <row r="3" spans="1:19" s="501" customFormat="1" ht="20.100000000000001" customHeight="1">
      <c r="A3" s="1134" t="s">
        <v>526</v>
      </c>
      <c r="B3" s="1135"/>
      <c r="C3" s="1135"/>
      <c r="D3" s="1135"/>
      <c r="E3" s="1135"/>
      <c r="F3" s="1135"/>
      <c r="G3" s="1135"/>
      <c r="H3" s="1135"/>
      <c r="I3" s="1135"/>
      <c r="J3" s="1135"/>
      <c r="K3" s="1135"/>
      <c r="L3" s="1135"/>
      <c r="M3" s="1135"/>
      <c r="N3" s="1135"/>
      <c r="O3" s="1135"/>
      <c r="P3" s="1135"/>
      <c r="Q3" s="1136"/>
    </row>
    <row r="4" spans="1:19" s="501" customFormat="1" ht="26.1" customHeight="1">
      <c r="A4" s="1137" t="s">
        <v>162</v>
      </c>
      <c r="B4" s="1138"/>
      <c r="C4" s="1138"/>
      <c r="D4" s="1138"/>
      <c r="E4" s="1138"/>
      <c r="F4" s="1138"/>
      <c r="G4" s="1138"/>
      <c r="H4" s="1138"/>
      <c r="I4" s="1138"/>
      <c r="J4" s="1138"/>
      <c r="K4" s="1138"/>
      <c r="L4" s="1138"/>
      <c r="M4" s="1138"/>
      <c r="N4" s="1138"/>
      <c r="O4" s="1138"/>
      <c r="P4" s="1138"/>
      <c r="Q4" s="1138"/>
    </row>
    <row r="5" spans="1:19" s="501" customFormat="1" ht="12">
      <c r="A5" s="1139" t="s">
        <v>505</v>
      </c>
      <c r="B5" s="1140"/>
      <c r="C5" s="1140"/>
      <c r="D5" s="1140"/>
      <c r="E5" s="1140"/>
      <c r="F5" s="1140"/>
      <c r="G5" s="1140"/>
      <c r="H5" s="1140"/>
      <c r="I5" s="1140"/>
      <c r="J5" s="1140"/>
      <c r="K5" s="1140"/>
      <c r="L5" s="1140"/>
      <c r="M5" s="1140"/>
      <c r="N5" s="1140"/>
      <c r="O5" s="1140"/>
      <c r="P5" s="1140"/>
      <c r="Q5" s="1141"/>
      <c r="S5" s="502">
        <v>172923124.03999999</v>
      </c>
    </row>
    <row r="6" spans="1:19" s="501" customFormat="1" ht="42" customHeight="1">
      <c r="A6" s="1209" t="s">
        <v>527</v>
      </c>
      <c r="B6" s="1210"/>
      <c r="C6" s="1210"/>
      <c r="D6" s="1210"/>
      <c r="E6" s="1210"/>
      <c r="F6" s="1210"/>
      <c r="G6" s="1210"/>
      <c r="H6" s="1210"/>
      <c r="I6" s="1210"/>
      <c r="J6" s="1210"/>
      <c r="K6" s="1210"/>
      <c r="L6" s="1210"/>
      <c r="M6" s="1210"/>
      <c r="N6" s="1210"/>
      <c r="O6" s="1210"/>
      <c r="P6" s="1210"/>
      <c r="Q6" s="1211"/>
    </row>
    <row r="7" spans="1:19" s="501" customFormat="1" ht="12">
      <c r="A7" s="1139"/>
      <c r="B7" s="1140"/>
      <c r="C7" s="1140"/>
      <c r="D7" s="1140"/>
      <c r="E7" s="1140"/>
      <c r="F7" s="1140"/>
      <c r="G7" s="1140"/>
      <c r="H7" s="1140"/>
      <c r="I7" s="1140"/>
      <c r="J7" s="1140"/>
      <c r="K7" s="1140"/>
      <c r="L7" s="1140"/>
      <c r="M7" s="1140"/>
      <c r="N7" s="1140"/>
      <c r="O7" s="1140"/>
      <c r="P7" s="1140"/>
      <c r="Q7" s="1141"/>
    </row>
    <row r="8" spans="1:19" s="501" customFormat="1" ht="12">
      <c r="A8" s="1145" t="s">
        <v>507</v>
      </c>
      <c r="B8" s="1146"/>
      <c r="C8" s="1146"/>
      <c r="D8" s="1146"/>
      <c r="E8" s="1146"/>
      <c r="F8" s="1146"/>
      <c r="G8" s="1146"/>
      <c r="H8" s="1146"/>
      <c r="I8" s="1146"/>
      <c r="J8" s="1146"/>
      <c r="K8" s="1146"/>
      <c r="L8" s="1146"/>
      <c r="M8" s="1146"/>
      <c r="N8" s="1146"/>
      <c r="O8" s="1146"/>
      <c r="P8" s="1146"/>
      <c r="Q8" s="1147"/>
      <c r="S8" s="502">
        <v>167313069.87</v>
      </c>
    </row>
    <row r="9" spans="1:19" s="501" customFormat="1" ht="41.25" customHeight="1">
      <c r="A9" s="1128" t="s">
        <v>530</v>
      </c>
      <c r="B9" s="1129"/>
      <c r="C9" s="1129"/>
      <c r="D9" s="1129"/>
      <c r="E9" s="1129"/>
      <c r="F9" s="1129"/>
      <c r="G9" s="1129"/>
      <c r="H9" s="1129"/>
      <c r="I9" s="1129"/>
      <c r="J9" s="1129"/>
      <c r="K9" s="1129"/>
      <c r="L9" s="1129"/>
      <c r="M9" s="1129"/>
      <c r="N9" s="1129"/>
      <c r="O9" s="1129"/>
      <c r="P9" s="1129"/>
      <c r="Q9" s="1130"/>
    </row>
    <row r="10" spans="1:19" s="501" customFormat="1" ht="12">
      <c r="A10" s="503"/>
      <c r="B10" s="504"/>
      <c r="C10" s="504"/>
      <c r="D10" s="504"/>
      <c r="E10" s="504"/>
      <c r="F10" s="504"/>
      <c r="G10" s="504"/>
      <c r="H10" s="504"/>
      <c r="I10" s="504"/>
      <c r="J10" s="504"/>
      <c r="K10" s="504"/>
      <c r="L10" s="504"/>
      <c r="M10" s="504"/>
      <c r="N10" s="504"/>
      <c r="O10" s="504"/>
      <c r="P10" s="504"/>
      <c r="Q10" s="505"/>
    </row>
    <row r="11" spans="1:19" s="501" customFormat="1" ht="12">
      <c r="A11" s="503"/>
      <c r="B11" s="504"/>
      <c r="C11" s="504"/>
      <c r="D11" s="504"/>
      <c r="E11" s="504"/>
      <c r="F11" s="504"/>
      <c r="G11" s="504"/>
      <c r="H11" s="504"/>
      <c r="I11" s="504"/>
      <c r="J11" s="504"/>
      <c r="K11" s="504"/>
      <c r="L11" s="504"/>
      <c r="M11" s="504"/>
      <c r="N11" s="504"/>
      <c r="O11" s="504"/>
      <c r="P11" s="504"/>
      <c r="Q11" s="505"/>
    </row>
    <row r="12" spans="1:19" s="501" customFormat="1" ht="12">
      <c r="A12" s="1148"/>
      <c r="B12" s="1149"/>
      <c r="C12" s="1149"/>
      <c r="D12" s="1149"/>
      <c r="E12" s="1149"/>
      <c r="F12" s="1149"/>
      <c r="G12" s="1149"/>
      <c r="H12" s="1149"/>
      <c r="I12" s="1149"/>
      <c r="J12" s="1149"/>
      <c r="K12" s="1149"/>
      <c r="L12" s="1149"/>
      <c r="M12" s="1149"/>
      <c r="N12" s="1149"/>
      <c r="O12" s="1149"/>
      <c r="P12" s="1149"/>
      <c r="Q12" s="1150"/>
    </row>
    <row r="13" spans="1:19" s="501" customFormat="1" ht="12">
      <c r="A13" s="1151"/>
      <c r="B13" s="1140"/>
      <c r="C13" s="1140"/>
      <c r="D13" s="1140"/>
      <c r="E13" s="1140"/>
      <c r="F13" s="1140"/>
      <c r="G13" s="1140"/>
      <c r="H13" s="1140"/>
      <c r="I13" s="1140"/>
      <c r="J13" s="1140"/>
      <c r="K13" s="1140"/>
      <c r="L13" s="1140"/>
      <c r="M13" s="1140"/>
      <c r="N13" s="1140"/>
      <c r="O13" s="1140"/>
      <c r="P13" s="1140"/>
      <c r="Q13" s="1141"/>
    </row>
    <row r="14" spans="1:19" s="501" customFormat="1" ht="12">
      <c r="A14" s="1145" t="s">
        <v>508</v>
      </c>
      <c r="B14" s="1146"/>
      <c r="C14" s="1146"/>
      <c r="D14" s="1146"/>
      <c r="E14" s="1146"/>
      <c r="F14" s="1146"/>
      <c r="G14" s="1146"/>
      <c r="H14" s="1146"/>
      <c r="I14" s="1146"/>
      <c r="J14" s="1146"/>
      <c r="K14" s="1146"/>
      <c r="L14" s="1146"/>
      <c r="M14" s="1146"/>
      <c r="N14" s="1146"/>
      <c r="O14" s="1146"/>
      <c r="P14" s="1146"/>
      <c r="Q14" s="1147"/>
    </row>
    <row r="15" spans="1:19" s="501" customFormat="1" ht="11.25" customHeight="1">
      <c r="A15" s="1151"/>
      <c r="B15" s="1140"/>
      <c r="C15" s="1140"/>
      <c r="D15" s="1140"/>
      <c r="E15" s="1140"/>
      <c r="F15" s="1140"/>
      <c r="G15" s="1140"/>
      <c r="H15" s="1140"/>
      <c r="I15" s="1140"/>
      <c r="J15" s="1140"/>
      <c r="K15" s="1140"/>
      <c r="L15" s="1140"/>
      <c r="M15" s="1140"/>
      <c r="N15" s="1140"/>
      <c r="O15" s="1140"/>
      <c r="P15" s="1140"/>
      <c r="Q15" s="1141"/>
    </row>
    <row r="16" spans="1:19" s="501" customFormat="1" ht="30.75" customHeight="1">
      <c r="A16" s="1128" t="s">
        <v>534</v>
      </c>
      <c r="B16" s="1129"/>
      <c r="C16" s="1129"/>
      <c r="D16" s="1129"/>
      <c r="E16" s="1129"/>
      <c r="F16" s="1129"/>
      <c r="G16" s="1129"/>
      <c r="H16" s="1129"/>
      <c r="I16" s="1129"/>
      <c r="J16" s="1129"/>
      <c r="K16" s="1129"/>
      <c r="L16" s="1129"/>
      <c r="M16" s="1129"/>
      <c r="N16" s="1129"/>
      <c r="O16" s="1129"/>
      <c r="P16" s="1129"/>
      <c r="Q16" s="1130"/>
    </row>
    <row r="17" spans="1:17" s="501" customFormat="1" ht="12">
      <c r="A17" s="503"/>
      <c r="B17" s="504"/>
      <c r="C17" s="504"/>
      <c r="D17" s="504"/>
      <c r="E17" s="504"/>
      <c r="F17" s="504"/>
      <c r="G17" s="504"/>
      <c r="H17" s="504"/>
      <c r="I17" s="504"/>
      <c r="J17" s="504"/>
      <c r="K17" s="504"/>
      <c r="L17" s="504"/>
      <c r="M17" s="504"/>
      <c r="N17" s="504"/>
      <c r="O17" s="504"/>
      <c r="P17" s="504"/>
      <c r="Q17" s="505"/>
    </row>
    <row r="18" spans="1:17" s="501" customFormat="1" ht="15" customHeight="1">
      <c r="A18" s="1208" t="s">
        <v>547</v>
      </c>
      <c r="B18" s="1203"/>
      <c r="C18" s="1203"/>
      <c r="D18" s="1203"/>
      <c r="E18" s="1203"/>
      <c r="F18" s="1203"/>
      <c r="G18" s="1203"/>
      <c r="H18" s="1203"/>
      <c r="I18" s="1203"/>
      <c r="J18" s="1203"/>
      <c r="K18" s="1203"/>
      <c r="L18" s="1203"/>
      <c r="M18" s="1203"/>
      <c r="N18" s="1203"/>
      <c r="O18" s="1203"/>
      <c r="P18" s="1203"/>
      <c r="Q18" s="1204"/>
    </row>
    <row r="19" spans="1:17" s="501" customFormat="1" ht="12" customHeight="1">
      <c r="A19" s="1128" t="s">
        <v>548</v>
      </c>
      <c r="B19" s="1129"/>
      <c r="C19" s="1129"/>
      <c r="D19" s="1129"/>
      <c r="E19" s="1129"/>
      <c r="F19" s="1129"/>
      <c r="G19" s="1129"/>
      <c r="H19" s="1129"/>
      <c r="I19" s="1129"/>
      <c r="J19" s="1129"/>
      <c r="K19" s="1129"/>
      <c r="L19" s="1129"/>
      <c r="M19" s="1129"/>
      <c r="N19" s="1129"/>
      <c r="O19" s="1129"/>
      <c r="P19" s="1129"/>
      <c r="Q19" s="1130"/>
    </row>
    <row r="20" spans="1:17" s="501" customFormat="1" ht="24.75" customHeight="1">
      <c r="A20" s="1128" t="s">
        <v>549</v>
      </c>
      <c r="B20" s="1129"/>
      <c r="C20" s="1129"/>
      <c r="D20" s="1129"/>
      <c r="E20" s="1129"/>
      <c r="F20" s="1129"/>
      <c r="G20" s="1129"/>
      <c r="H20" s="1129"/>
      <c r="I20" s="1129"/>
      <c r="J20" s="1129"/>
      <c r="K20" s="1129"/>
      <c r="L20" s="1129"/>
      <c r="M20" s="1129"/>
      <c r="N20" s="1129"/>
      <c r="O20" s="1129"/>
      <c r="P20" s="1129"/>
      <c r="Q20" s="1130"/>
    </row>
    <row r="21" spans="1:17" s="501" customFormat="1" ht="12">
      <c r="A21" s="1128" t="s">
        <v>550</v>
      </c>
      <c r="B21" s="1129"/>
      <c r="C21" s="1129"/>
      <c r="D21" s="1129"/>
      <c r="E21" s="1129"/>
      <c r="F21" s="1129"/>
      <c r="G21" s="1129"/>
      <c r="H21" s="1129"/>
      <c r="I21" s="1129"/>
      <c r="J21" s="1129"/>
      <c r="K21" s="1129"/>
      <c r="L21" s="1129"/>
      <c r="M21" s="1129"/>
      <c r="N21" s="1129"/>
      <c r="O21" s="1129"/>
      <c r="P21" s="1129"/>
      <c r="Q21" s="1130"/>
    </row>
    <row r="22" spans="1:17" s="501" customFormat="1" ht="12">
      <c r="A22" s="1151"/>
      <c r="B22" s="1140"/>
      <c r="C22" s="1140"/>
      <c r="D22" s="1140"/>
      <c r="E22" s="1140"/>
      <c r="F22" s="1140"/>
      <c r="G22" s="1140"/>
      <c r="H22" s="1140"/>
      <c r="I22" s="1140"/>
      <c r="J22" s="1140"/>
      <c r="K22" s="1140"/>
      <c r="L22" s="1140"/>
      <c r="M22" s="1140"/>
      <c r="N22" s="1140"/>
      <c r="O22" s="1140"/>
      <c r="P22" s="1140"/>
      <c r="Q22" s="1141"/>
    </row>
    <row r="23" spans="1:17" s="501" customFormat="1" ht="12">
      <c r="A23" s="503"/>
      <c r="B23" s="504"/>
      <c r="C23" s="504"/>
      <c r="D23" s="504"/>
      <c r="E23" s="504"/>
      <c r="F23" s="504"/>
      <c r="G23" s="504"/>
      <c r="H23" s="504"/>
      <c r="I23" s="504"/>
      <c r="J23" s="504"/>
      <c r="K23" s="504"/>
      <c r="L23" s="504"/>
      <c r="M23" s="504"/>
      <c r="N23" s="504"/>
      <c r="O23" s="504"/>
      <c r="P23" s="504"/>
      <c r="Q23" s="505"/>
    </row>
    <row r="24" spans="1:17" s="501" customFormat="1" ht="12">
      <c r="A24" s="1151"/>
      <c r="B24" s="1140"/>
      <c r="C24" s="1140"/>
      <c r="D24" s="1140"/>
      <c r="E24" s="1140"/>
      <c r="F24" s="1140"/>
      <c r="G24" s="1140"/>
      <c r="H24" s="1140"/>
      <c r="I24" s="1140"/>
      <c r="J24" s="1140"/>
      <c r="K24" s="1140"/>
      <c r="L24" s="1140"/>
      <c r="M24" s="1140"/>
      <c r="N24" s="1140"/>
      <c r="O24" s="1140"/>
      <c r="P24" s="1140"/>
      <c r="Q24" s="1141"/>
    </row>
    <row r="25" spans="1:17">
      <c r="A25" s="514"/>
      <c r="B25" s="515"/>
      <c r="C25" s="515"/>
      <c r="D25" s="515"/>
      <c r="E25" s="515"/>
      <c r="F25" s="515"/>
      <c r="G25" s="515"/>
      <c r="H25" s="515"/>
      <c r="I25" s="515"/>
      <c r="J25" s="515"/>
      <c r="K25" s="515"/>
      <c r="L25" s="515"/>
      <c r="M25" s="515"/>
      <c r="N25" s="515"/>
      <c r="O25" s="515"/>
      <c r="P25" s="515"/>
      <c r="Q25" s="516"/>
    </row>
    <row r="26" spans="1:17">
      <c r="A26" s="514"/>
      <c r="B26" s="515"/>
      <c r="C26" s="515"/>
      <c r="D26" s="515"/>
      <c r="E26" s="515"/>
      <c r="F26" s="515"/>
      <c r="G26" s="515"/>
      <c r="H26" s="515"/>
      <c r="I26" s="515"/>
      <c r="J26" s="515"/>
      <c r="K26" s="515"/>
      <c r="L26" s="515"/>
      <c r="M26" s="515"/>
      <c r="N26" s="515"/>
      <c r="O26" s="515"/>
      <c r="P26" s="515"/>
      <c r="Q26" s="516"/>
    </row>
    <row r="27" spans="1:17">
      <c r="A27" s="1158"/>
      <c r="B27" s="1159"/>
      <c r="C27" s="1159"/>
      <c r="D27" s="1159"/>
      <c r="E27" s="1159"/>
      <c r="F27" s="1159"/>
      <c r="G27" s="1159"/>
      <c r="H27" s="1159"/>
      <c r="I27" s="1159"/>
      <c r="J27" s="1159"/>
      <c r="K27" s="1159"/>
      <c r="L27" s="1159"/>
      <c r="M27" s="1159"/>
      <c r="N27" s="1159"/>
      <c r="O27" s="1159"/>
      <c r="P27" s="1159"/>
      <c r="Q27" s="1160"/>
    </row>
    <row r="28" spans="1:17" ht="12.75" customHeight="1">
      <c r="A28" s="517"/>
      <c r="B28" s="517"/>
      <c r="C28" s="517"/>
      <c r="D28" s="517"/>
      <c r="E28" s="518"/>
      <c r="F28" s="518"/>
      <c r="G28" s="518"/>
      <c r="H28" s="518"/>
      <c r="I28" s="518"/>
      <c r="J28" s="518"/>
      <c r="K28" s="518"/>
      <c r="L28" s="518"/>
      <c r="M28" s="518"/>
      <c r="N28" s="518"/>
      <c r="O28" s="518"/>
      <c r="P28" s="518"/>
      <c r="Q28" s="518"/>
    </row>
    <row r="29" spans="1:17" ht="12.75" customHeight="1">
      <c r="A29" s="517"/>
      <c r="B29" s="517"/>
      <c r="C29" s="517"/>
      <c r="D29" s="517"/>
      <c r="E29" s="546"/>
      <c r="F29" s="546"/>
      <c r="G29" s="546"/>
      <c r="H29" s="546"/>
      <c r="I29" s="546"/>
      <c r="J29" s="546"/>
      <c r="K29" s="546"/>
      <c r="L29" s="546"/>
      <c r="M29" s="546"/>
      <c r="N29" s="546"/>
      <c r="O29" s="546"/>
      <c r="P29" s="546"/>
      <c r="Q29" s="546"/>
    </row>
    <row r="30" spans="1:17" ht="12.75" customHeight="1">
      <c r="A30" s="517"/>
      <c r="B30" s="517"/>
      <c r="C30" s="517"/>
      <c r="D30" s="517"/>
      <c r="E30" s="546"/>
      <c r="F30" s="546"/>
      <c r="G30" s="546"/>
      <c r="H30" s="546"/>
      <c r="I30" s="546"/>
      <c r="J30" s="546"/>
      <c r="K30" s="546"/>
      <c r="L30" s="546"/>
      <c r="M30" s="546"/>
      <c r="N30" s="546"/>
      <c r="O30" s="546"/>
      <c r="P30" s="546"/>
      <c r="Q30" s="546"/>
    </row>
    <row r="31" spans="1:17" ht="12.75" customHeight="1">
      <c r="A31" s="517"/>
      <c r="B31" s="517"/>
      <c r="C31" s="517"/>
      <c r="D31" s="517"/>
      <c r="E31" s="546"/>
      <c r="F31" s="546"/>
      <c r="G31" s="546"/>
      <c r="H31" s="546"/>
      <c r="I31" s="546"/>
      <c r="J31" s="546"/>
      <c r="K31" s="546"/>
      <c r="L31" s="546"/>
      <c r="M31" s="546"/>
      <c r="N31" s="546"/>
      <c r="O31" s="546"/>
      <c r="P31" s="546"/>
      <c r="Q31" s="546"/>
    </row>
    <row r="32" spans="1:17" ht="12.75" customHeight="1">
      <c r="A32" s="517"/>
      <c r="B32" s="517"/>
      <c r="C32" s="517"/>
      <c r="D32" s="517"/>
      <c r="E32" s="546"/>
      <c r="F32" s="546"/>
      <c r="G32" s="546"/>
      <c r="H32" s="546"/>
      <c r="I32" s="546"/>
      <c r="J32" s="546"/>
      <c r="K32" s="546"/>
      <c r="L32" s="546"/>
      <c r="M32" s="546"/>
      <c r="N32" s="546"/>
      <c r="O32" s="546"/>
      <c r="P32" s="546"/>
      <c r="Q32" s="546"/>
    </row>
    <row r="33" spans="1:18" ht="12.75" customHeight="1">
      <c r="A33" s="517"/>
      <c r="B33" s="517"/>
      <c r="C33" s="517"/>
      <c r="D33" s="517"/>
      <c r="E33" s="546"/>
      <c r="F33" s="546"/>
      <c r="G33" s="546"/>
      <c r="H33" s="546"/>
      <c r="I33" s="546"/>
      <c r="J33" s="546"/>
      <c r="K33" s="546"/>
      <c r="L33" s="546"/>
      <c r="M33" s="546"/>
      <c r="N33" s="546"/>
      <c r="O33" s="546"/>
      <c r="P33" s="546"/>
      <c r="Q33" s="546"/>
    </row>
    <row r="34" spans="1:18" ht="12.75" customHeight="1">
      <c r="A34" s="517"/>
      <c r="B34" s="517"/>
      <c r="C34" s="517"/>
      <c r="D34" s="517"/>
      <c r="E34" s="546"/>
      <c r="F34" s="546"/>
      <c r="G34" s="546"/>
      <c r="H34" s="546"/>
      <c r="I34" s="546"/>
      <c r="J34" s="546"/>
      <c r="K34" s="546"/>
      <c r="L34" s="546"/>
      <c r="M34" s="546"/>
      <c r="N34" s="546"/>
      <c r="O34" s="546"/>
      <c r="P34" s="546"/>
      <c r="Q34" s="546"/>
    </row>
    <row r="35" spans="1:18" ht="13.5" customHeight="1">
      <c r="A35" s="519"/>
      <c r="B35" s="519"/>
      <c r="C35" s="519"/>
      <c r="E35" s="520"/>
      <c r="F35" s="521"/>
      <c r="G35" s="521"/>
      <c r="H35" s="521"/>
      <c r="I35" s="522"/>
      <c r="J35" s="522"/>
      <c r="K35" s="522"/>
      <c r="L35" s="522"/>
      <c r="M35" s="522"/>
      <c r="N35" s="522"/>
      <c r="O35" s="522"/>
      <c r="P35" s="522"/>
      <c r="Q35" s="522"/>
      <c r="R35" s="523"/>
    </row>
    <row r="36" spans="1:18" s="525" customFormat="1" ht="14.25" customHeight="1">
      <c r="A36" s="524" t="s">
        <v>17</v>
      </c>
      <c r="B36" s="524"/>
      <c r="C36" s="524"/>
      <c r="E36" s="526"/>
      <c r="F36" s="527"/>
      <c r="G36" s="527"/>
      <c r="H36" s="527"/>
      <c r="I36" s="522"/>
      <c r="J36" s="528"/>
      <c r="K36" s="1161" t="s">
        <v>461</v>
      </c>
      <c r="L36" s="1161"/>
      <c r="M36" s="1161"/>
      <c r="N36" s="1161"/>
      <c r="O36" s="529"/>
      <c r="P36" s="528"/>
      <c r="Q36" s="528"/>
      <c r="R36" s="530"/>
    </row>
    <row r="37" spans="1:18" s="525" customFormat="1" ht="39.75" customHeight="1">
      <c r="A37" s="531"/>
      <c r="B37" s="1162" t="s">
        <v>458</v>
      </c>
      <c r="C37" s="1163"/>
      <c r="D37" s="1163"/>
      <c r="E37" s="1163"/>
      <c r="F37" s="1163"/>
      <c r="G37" s="1163"/>
      <c r="H37" s="1163"/>
      <c r="I37" s="1163"/>
      <c r="J37" s="531"/>
      <c r="K37" s="1057" t="s">
        <v>459</v>
      </c>
      <c r="L37" s="1058"/>
      <c r="M37" s="1058"/>
      <c r="N37" s="1058"/>
      <c r="O37" s="531"/>
    </row>
  </sheetData>
  <mergeCells count="24">
    <mergeCell ref="A22:Q22"/>
    <mergeCell ref="A24:Q24"/>
    <mergeCell ref="A27:Q27"/>
    <mergeCell ref="K36:N36"/>
    <mergeCell ref="B37:I37"/>
    <mergeCell ref="K37:N37"/>
    <mergeCell ref="A21:Q21"/>
    <mergeCell ref="A7:Q7"/>
    <mergeCell ref="A8:Q8"/>
    <mergeCell ref="A9:Q9"/>
    <mergeCell ref="A12:Q12"/>
    <mergeCell ref="A13:Q13"/>
    <mergeCell ref="A14:Q14"/>
    <mergeCell ref="A15:Q15"/>
    <mergeCell ref="A16:Q16"/>
    <mergeCell ref="A18:Q18"/>
    <mergeCell ref="A19:Q19"/>
    <mergeCell ref="A20:Q20"/>
    <mergeCell ref="A6:Q6"/>
    <mergeCell ref="A1:Q1"/>
    <mergeCell ref="A2:Q2"/>
    <mergeCell ref="A3:Q3"/>
    <mergeCell ref="A4:Q4"/>
    <mergeCell ref="A5:Q5"/>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AE42"/>
    <pageSetUpPr fitToPage="1"/>
  </sheetPr>
  <dimension ref="A1:J45"/>
  <sheetViews>
    <sheetView showGridLines="0" view="pageBreakPreview" zoomScaleSheetLayoutView="100" workbookViewId="0">
      <selection activeCell="H21" sqref="H21"/>
    </sheetView>
  </sheetViews>
  <sheetFormatPr baseColWidth="10" defaultColWidth="9.140625" defaultRowHeight="13.5"/>
  <cols>
    <col min="1" max="1" width="14.5703125" style="513" customWidth="1"/>
    <col min="2" max="2" width="16.5703125" style="513" customWidth="1"/>
    <col min="3" max="3" width="17.140625" style="513" customWidth="1"/>
    <col min="4" max="4" width="16.85546875" style="513" customWidth="1"/>
    <col min="5" max="6" width="16.28515625" style="513" customWidth="1"/>
    <col min="7" max="7" width="15.140625" style="513" customWidth="1"/>
    <col min="8" max="8" width="18" style="513" customWidth="1"/>
    <col min="9" max="9" width="3.42578125" style="883" bestFit="1" customWidth="1"/>
    <col min="10" max="10" width="51.28515625" style="513" customWidth="1"/>
    <col min="11" max="16384" width="9.140625" style="513"/>
  </cols>
  <sheetData>
    <row r="1" spans="1:10" s="501" customFormat="1" ht="19.5" customHeight="1">
      <c r="A1" s="1059" t="s">
        <v>110</v>
      </c>
      <c r="B1" s="1060"/>
      <c r="C1" s="1060"/>
      <c r="D1" s="1060"/>
      <c r="E1" s="1060"/>
      <c r="F1" s="1060"/>
      <c r="G1" s="1060"/>
      <c r="H1" s="1060"/>
      <c r="I1" s="1060"/>
      <c r="J1" s="1061"/>
    </row>
    <row r="2" spans="1:10" s="501" customFormat="1" ht="16.5" customHeight="1">
      <c r="A2" s="1062" t="s">
        <v>386</v>
      </c>
      <c r="B2" s="1063"/>
      <c r="C2" s="1063"/>
      <c r="D2" s="1063"/>
      <c r="E2" s="1063"/>
      <c r="F2" s="1063"/>
      <c r="G2" s="1063"/>
      <c r="H2" s="1063"/>
      <c r="I2" s="1063"/>
      <c r="J2" s="1064"/>
    </row>
    <row r="3" spans="1:10" s="501" customFormat="1" ht="25.15" customHeight="1">
      <c r="A3" s="1065" t="s">
        <v>111</v>
      </c>
      <c r="B3" s="1068" t="s">
        <v>112</v>
      </c>
      <c r="C3" s="1069"/>
      <c r="D3" s="1069"/>
      <c r="E3" s="1069"/>
      <c r="F3" s="1069"/>
      <c r="G3" s="1070"/>
      <c r="H3" s="833" t="s">
        <v>114</v>
      </c>
      <c r="I3" s="1071" t="s">
        <v>115</v>
      </c>
      <c r="J3" s="1072"/>
    </row>
    <row r="4" spans="1:10" s="501" customFormat="1" ht="15" customHeight="1">
      <c r="A4" s="1066"/>
      <c r="B4" s="833" t="s">
        <v>35</v>
      </c>
      <c r="C4" s="833" t="s">
        <v>36</v>
      </c>
      <c r="D4" s="833" t="s">
        <v>113</v>
      </c>
      <c r="E4" s="833" t="s">
        <v>37</v>
      </c>
      <c r="F4" s="833" t="s">
        <v>105</v>
      </c>
      <c r="G4" s="833" t="s">
        <v>38</v>
      </c>
      <c r="H4" s="834" t="s">
        <v>34</v>
      </c>
      <c r="I4" s="835" t="s">
        <v>3</v>
      </c>
      <c r="J4" s="836" t="s">
        <v>41</v>
      </c>
    </row>
    <row r="5" spans="1:10" s="501" customFormat="1" ht="15" customHeight="1">
      <c r="A5" s="1067"/>
      <c r="B5" s="837" t="s">
        <v>19</v>
      </c>
      <c r="C5" s="837" t="s">
        <v>20</v>
      </c>
      <c r="D5" s="837" t="s">
        <v>21</v>
      </c>
      <c r="E5" s="837" t="s">
        <v>22</v>
      </c>
      <c r="F5" s="837" t="s">
        <v>23</v>
      </c>
      <c r="G5" s="837" t="s">
        <v>24</v>
      </c>
      <c r="H5" s="837" t="s">
        <v>33</v>
      </c>
      <c r="I5" s="838" t="s">
        <v>4</v>
      </c>
      <c r="J5" s="839" t="s">
        <v>170</v>
      </c>
    </row>
    <row r="6" spans="1:10" s="845" customFormat="1" ht="18.75" customHeight="1">
      <c r="A6" s="840"/>
      <c r="B6" s="841"/>
      <c r="C6" s="841"/>
      <c r="D6" s="841"/>
      <c r="E6" s="841"/>
      <c r="F6" s="841"/>
      <c r="G6" s="841"/>
      <c r="H6" s="842"/>
      <c r="I6" s="843"/>
      <c r="J6" s="844"/>
    </row>
    <row r="7" spans="1:10" s="850" customFormat="1" ht="30.75" customHeight="1">
      <c r="A7" s="846" t="s">
        <v>39</v>
      </c>
      <c r="B7" s="841">
        <f t="shared" ref="B7:G7" si="0">SUM(B8:B18)</f>
        <v>10634909128</v>
      </c>
      <c r="C7" s="841">
        <f t="shared" si="0"/>
        <v>11370624753.240002</v>
      </c>
      <c r="D7" s="841">
        <f t="shared" si="0"/>
        <v>10942379244.250004</v>
      </c>
      <c r="E7" s="841">
        <f t="shared" si="0"/>
        <v>9811087796.3800049</v>
      </c>
      <c r="F7" s="841">
        <f t="shared" si="0"/>
        <v>9811087796.3800049</v>
      </c>
      <c r="G7" s="841">
        <f t="shared" si="0"/>
        <v>9811087796.3800049</v>
      </c>
      <c r="H7" s="847"/>
      <c r="I7" s="848"/>
      <c r="J7" s="849"/>
    </row>
    <row r="8" spans="1:10" s="501" customFormat="1" ht="12">
      <c r="A8" s="846">
        <v>1000</v>
      </c>
      <c r="B8" s="851">
        <v>7969242073</v>
      </c>
      <c r="C8" s="851">
        <v>7740494931.3200026</v>
      </c>
      <c r="D8" s="851">
        <v>7658025394.4400034</v>
      </c>
      <c r="E8" s="851">
        <v>7328401410.4300051</v>
      </c>
      <c r="F8" s="851">
        <v>7328401410.4300051</v>
      </c>
      <c r="G8" s="851">
        <v>7328401410.4300051</v>
      </c>
      <c r="H8" s="851"/>
      <c r="I8" s="851"/>
      <c r="J8" s="852"/>
    </row>
    <row r="9" spans="1:10" s="501" customFormat="1" ht="121.5" customHeight="1">
      <c r="A9" s="846"/>
      <c r="B9" s="853"/>
      <c r="C9" s="853"/>
      <c r="D9" s="853"/>
      <c r="E9" s="853"/>
      <c r="F9" s="853"/>
      <c r="G9" s="854"/>
      <c r="H9" s="851">
        <f>+F8-B8</f>
        <v>-640840662.56999493</v>
      </c>
      <c r="I9" s="851" t="s">
        <v>1</v>
      </c>
      <c r="J9" s="687" t="s">
        <v>1434</v>
      </c>
    </row>
    <row r="10" spans="1:10" s="501" customFormat="1" ht="129" customHeight="1">
      <c r="A10" s="846"/>
      <c r="B10" s="855"/>
      <c r="C10" s="855"/>
      <c r="D10" s="855"/>
      <c r="E10" s="855"/>
      <c r="F10" s="855"/>
      <c r="G10" s="855"/>
      <c r="H10" s="851">
        <f>+E7-C7</f>
        <v>-1559536956.8599968</v>
      </c>
      <c r="I10" s="851" t="s">
        <v>2</v>
      </c>
      <c r="J10" s="687" t="s">
        <v>1435</v>
      </c>
    </row>
    <row r="11" spans="1:10" s="501" customFormat="1" ht="12">
      <c r="A11" s="846">
        <v>2000</v>
      </c>
      <c r="B11" s="856">
        <v>1066743584</v>
      </c>
      <c r="C11" s="856">
        <v>1576921041.539999</v>
      </c>
      <c r="D11" s="856">
        <v>1374624813.2900002</v>
      </c>
      <c r="E11" s="856">
        <v>1080489518.6999996</v>
      </c>
      <c r="F11" s="856">
        <v>1080489518.6999996</v>
      </c>
      <c r="G11" s="856">
        <v>1080489518.6999996</v>
      </c>
      <c r="H11" s="857"/>
      <c r="I11" s="686"/>
      <c r="J11" s="858"/>
    </row>
    <row r="12" spans="1:10" s="501" customFormat="1" ht="57" customHeight="1">
      <c r="A12" s="846"/>
      <c r="B12" s="856"/>
      <c r="C12" s="856"/>
      <c r="D12" s="856"/>
      <c r="E12" s="856"/>
      <c r="F12" s="856"/>
      <c r="G12" s="856"/>
      <c r="H12" s="859">
        <f>+F11-B11</f>
        <v>13745934.699999571</v>
      </c>
      <c r="I12" s="686" t="s">
        <v>1</v>
      </c>
      <c r="J12" s="687" t="s">
        <v>1436</v>
      </c>
    </row>
    <row r="13" spans="1:10" s="501" customFormat="1" ht="57.75" customHeight="1">
      <c r="A13" s="846"/>
      <c r="B13" s="855"/>
      <c r="C13" s="855"/>
      <c r="D13" s="855"/>
      <c r="E13" s="855"/>
      <c r="F13" s="855"/>
      <c r="G13" s="855"/>
      <c r="H13" s="859">
        <f>+E11-C11</f>
        <v>-496431522.83999944</v>
      </c>
      <c r="I13" s="686" t="s">
        <v>2</v>
      </c>
      <c r="J13" s="687" t="s">
        <v>1437</v>
      </c>
    </row>
    <row r="14" spans="1:10" s="501" customFormat="1" ht="12">
      <c r="A14" s="846">
        <v>3000</v>
      </c>
      <c r="B14" s="856">
        <v>1472723471</v>
      </c>
      <c r="C14" s="856">
        <v>1943203380.3800001</v>
      </c>
      <c r="D14" s="856">
        <v>1801140623.6800008</v>
      </c>
      <c r="E14" s="856">
        <v>1340928136.5700002</v>
      </c>
      <c r="F14" s="856">
        <v>1340928136.5700002</v>
      </c>
      <c r="G14" s="856">
        <v>1340928136.5700002</v>
      </c>
      <c r="H14" s="857"/>
      <c r="I14" s="686"/>
      <c r="J14" s="858"/>
    </row>
    <row r="15" spans="1:10" s="501" customFormat="1" ht="48">
      <c r="A15" s="846"/>
      <c r="B15" s="856"/>
      <c r="C15" s="856"/>
      <c r="D15" s="856"/>
      <c r="E15" s="856"/>
      <c r="F15" s="856"/>
      <c r="G15" s="856"/>
      <c r="H15" s="860">
        <f>+F14-B14</f>
        <v>-131795334.42999983</v>
      </c>
      <c r="I15" s="861" t="s">
        <v>1</v>
      </c>
      <c r="J15" s="687" t="s">
        <v>1438</v>
      </c>
    </row>
    <row r="16" spans="1:10" s="501" customFormat="1" ht="48">
      <c r="A16" s="846"/>
      <c r="B16" s="855"/>
      <c r="C16" s="855"/>
      <c r="D16" s="855"/>
      <c r="E16" s="855"/>
      <c r="F16" s="855"/>
      <c r="G16" s="855"/>
      <c r="H16" s="860">
        <f>+E14-C14</f>
        <v>-602275243.80999994</v>
      </c>
      <c r="I16" s="686" t="s">
        <v>2</v>
      </c>
      <c r="J16" s="687" t="s">
        <v>1439</v>
      </c>
    </row>
    <row r="17" spans="1:10" s="501" customFormat="1" ht="12">
      <c r="A17" s="862"/>
      <c r="B17" s="863"/>
      <c r="C17" s="863"/>
      <c r="D17" s="863"/>
      <c r="E17" s="863"/>
      <c r="F17" s="863"/>
      <c r="G17" s="863"/>
      <c r="H17" s="864"/>
      <c r="I17" s="865"/>
      <c r="J17" s="866"/>
    </row>
    <row r="18" spans="1:10" s="501" customFormat="1" ht="12">
      <c r="A18" s="846">
        <v>4000</v>
      </c>
      <c r="B18" s="856">
        <v>126200000</v>
      </c>
      <c r="C18" s="856">
        <v>110005400</v>
      </c>
      <c r="D18" s="856">
        <v>108588412.84</v>
      </c>
      <c r="E18" s="856">
        <v>61268730.68</v>
      </c>
      <c r="F18" s="856">
        <v>61268730.68</v>
      </c>
      <c r="G18" s="856">
        <v>61268730.68</v>
      </c>
      <c r="H18" s="857"/>
      <c r="I18" s="867"/>
      <c r="J18" s="687"/>
    </row>
    <row r="19" spans="1:10" s="501" customFormat="1" ht="85.5" customHeight="1">
      <c r="A19" s="846"/>
      <c r="B19" s="855"/>
      <c r="C19" s="855"/>
      <c r="D19" s="855"/>
      <c r="E19" s="855"/>
      <c r="F19" s="855"/>
      <c r="G19" s="855"/>
      <c r="H19" s="868">
        <f>+F18-B18</f>
        <v>-64931269.32</v>
      </c>
      <c r="I19" s="869" t="s">
        <v>1</v>
      </c>
      <c r="J19" s="687" t="s">
        <v>1440</v>
      </c>
    </row>
    <row r="20" spans="1:10" s="501" customFormat="1" ht="81" customHeight="1">
      <c r="A20" s="870"/>
      <c r="B20" s="855"/>
      <c r="C20" s="855"/>
      <c r="D20" s="855"/>
      <c r="E20" s="855"/>
      <c r="F20" s="855"/>
      <c r="G20" s="855"/>
      <c r="H20" s="868">
        <f>+E18-C18</f>
        <v>-48736669.32</v>
      </c>
      <c r="I20" s="871" t="s">
        <v>2</v>
      </c>
      <c r="J20" s="687" t="s">
        <v>1441</v>
      </c>
    </row>
    <row r="21" spans="1:10" s="501" customFormat="1" ht="26.25" customHeight="1">
      <c r="A21" s="846" t="s">
        <v>40</v>
      </c>
      <c r="B21" s="872">
        <f t="shared" ref="B21:G21" si="1">SUM(B22:B30)</f>
        <v>0</v>
      </c>
      <c r="C21" s="872">
        <f t="shared" si="1"/>
        <v>2833764.39</v>
      </c>
      <c r="D21" s="872">
        <f t="shared" si="1"/>
        <v>2321450</v>
      </c>
      <c r="E21" s="872">
        <f t="shared" si="1"/>
        <v>611111.19999999995</v>
      </c>
      <c r="F21" s="872">
        <f t="shared" si="1"/>
        <v>611111.19999999995</v>
      </c>
      <c r="G21" s="872">
        <f t="shared" si="1"/>
        <v>611111.19999999995</v>
      </c>
      <c r="H21" s="857"/>
      <c r="I21" s="867"/>
      <c r="J21" s="873"/>
    </row>
    <row r="22" spans="1:10" s="501" customFormat="1" ht="24" customHeight="1">
      <c r="A22" s="846">
        <v>1000</v>
      </c>
      <c r="B22" s="685"/>
      <c r="C22" s="685"/>
      <c r="D22" s="685"/>
      <c r="E22" s="685"/>
      <c r="F22" s="685"/>
      <c r="G22" s="685"/>
      <c r="H22" s="874"/>
      <c r="I22" s="1073"/>
      <c r="J22" s="1074"/>
    </row>
    <row r="23" spans="1:10" s="501" customFormat="1" ht="13.5" customHeight="1">
      <c r="A23" s="870"/>
      <c r="B23" s="855"/>
      <c r="C23" s="855"/>
      <c r="D23" s="855"/>
      <c r="E23" s="855"/>
      <c r="F23" s="855"/>
      <c r="G23" s="855"/>
      <c r="H23" s="874"/>
      <c r="I23" s="686"/>
      <c r="J23" s="875"/>
    </row>
    <row r="24" spans="1:10" s="501" customFormat="1" ht="13.5" customHeight="1">
      <c r="A24" s="870">
        <v>2000</v>
      </c>
      <c r="B24" s="855"/>
      <c r="C24" s="855"/>
      <c r="D24" s="855"/>
      <c r="E24" s="855"/>
      <c r="F24" s="855"/>
      <c r="G24" s="855"/>
      <c r="H24" s="857"/>
      <c r="I24" s="686"/>
      <c r="J24" s="875"/>
    </row>
    <row r="25" spans="1:10" s="501" customFormat="1" ht="13.5" customHeight="1">
      <c r="A25" s="870"/>
      <c r="B25" s="855"/>
      <c r="C25" s="855"/>
      <c r="D25" s="855"/>
      <c r="E25" s="855"/>
      <c r="F25" s="855"/>
      <c r="G25" s="855"/>
      <c r="H25" s="857"/>
      <c r="I25" s="686"/>
      <c r="J25" s="875"/>
    </row>
    <row r="26" spans="1:10" s="501" customFormat="1" ht="12">
      <c r="A26" s="870">
        <v>3000</v>
      </c>
      <c r="B26" s="855"/>
      <c r="C26" s="855"/>
      <c r="D26" s="855"/>
      <c r="E26" s="855"/>
      <c r="F26" s="855"/>
      <c r="G26" s="855"/>
      <c r="H26" s="857"/>
      <c r="I26" s="867"/>
      <c r="J26" s="873"/>
    </row>
    <row r="27" spans="1:10" s="501" customFormat="1" ht="12">
      <c r="A27" s="870"/>
      <c r="B27" s="855"/>
      <c r="C27" s="855"/>
      <c r="D27" s="855"/>
      <c r="E27" s="855"/>
      <c r="F27" s="855"/>
      <c r="G27" s="855"/>
      <c r="H27" s="857"/>
      <c r="I27" s="867"/>
      <c r="J27" s="873"/>
    </row>
    <row r="28" spans="1:10" s="501" customFormat="1" ht="12">
      <c r="A28" s="870">
        <v>5000</v>
      </c>
      <c r="B28" s="856">
        <v>0</v>
      </c>
      <c r="C28" s="856">
        <v>2833764.39</v>
      </c>
      <c r="D28" s="856">
        <v>2321450</v>
      </c>
      <c r="E28" s="856">
        <v>611111.19999999995</v>
      </c>
      <c r="F28" s="856">
        <v>611111.19999999995</v>
      </c>
      <c r="G28" s="856">
        <v>611111.19999999995</v>
      </c>
      <c r="H28" s="857"/>
      <c r="I28" s="867"/>
      <c r="J28" s="873"/>
    </row>
    <row r="29" spans="1:10" s="501" customFormat="1" ht="61.5" customHeight="1">
      <c r="A29" s="870"/>
      <c r="B29" s="855"/>
      <c r="C29" s="855"/>
      <c r="D29" s="855"/>
      <c r="E29" s="855"/>
      <c r="F29" s="855"/>
      <c r="G29" s="855"/>
      <c r="H29" s="868">
        <f>+F28-B28</f>
        <v>611111.19999999995</v>
      </c>
      <c r="I29" s="867" t="s">
        <v>1</v>
      </c>
      <c r="J29" s="876" t="s">
        <v>1442</v>
      </c>
    </row>
    <row r="30" spans="1:10" s="501" customFormat="1" ht="69" customHeight="1">
      <c r="A30" s="870">
        <v>6000</v>
      </c>
      <c r="B30" s="855"/>
      <c r="C30" s="855"/>
      <c r="D30" s="855"/>
      <c r="E30" s="855"/>
      <c r="F30" s="855"/>
      <c r="G30" s="855"/>
      <c r="H30" s="868">
        <f>+E28-C28</f>
        <v>-2222653.1900000004</v>
      </c>
      <c r="I30" s="867" t="s">
        <v>2</v>
      </c>
      <c r="J30" s="876" t="s">
        <v>1443</v>
      </c>
    </row>
    <row r="31" spans="1:10" s="501" customFormat="1" ht="12">
      <c r="A31" s="870"/>
      <c r="B31" s="855"/>
      <c r="C31" s="855"/>
      <c r="D31" s="855"/>
      <c r="E31" s="855"/>
      <c r="F31" s="855"/>
      <c r="G31" s="855"/>
      <c r="H31" s="857"/>
      <c r="I31" s="867"/>
      <c r="J31" s="873"/>
    </row>
    <row r="32" spans="1:10" s="501" customFormat="1" ht="12">
      <c r="A32" s="862" t="s">
        <v>125</v>
      </c>
      <c r="B32" s="877">
        <f t="shared" ref="B32:G32" si="2">+B7+B21</f>
        <v>10634909128</v>
      </c>
      <c r="C32" s="877">
        <f t="shared" si="2"/>
        <v>11373458517.630001</v>
      </c>
      <c r="D32" s="877">
        <f t="shared" si="2"/>
        <v>10944700694.250004</v>
      </c>
      <c r="E32" s="877">
        <f t="shared" si="2"/>
        <v>9811698907.5800056</v>
      </c>
      <c r="F32" s="877">
        <f t="shared" si="2"/>
        <v>9811698907.5800056</v>
      </c>
      <c r="G32" s="877">
        <f t="shared" si="2"/>
        <v>9811698907.5800056</v>
      </c>
      <c r="H32" s="878"/>
      <c r="I32" s="879"/>
      <c r="J32" s="880"/>
    </row>
    <row r="33" spans="1:10" ht="8.25" customHeight="1">
      <c r="A33" s="684"/>
      <c r="B33" s="881"/>
      <c r="C33" s="881"/>
      <c r="D33" s="881"/>
      <c r="E33" s="881"/>
      <c r="F33" s="881"/>
      <c r="G33" s="881"/>
      <c r="H33" s="521"/>
      <c r="I33" s="882"/>
      <c r="J33" s="521"/>
    </row>
    <row r="34" spans="1:10" ht="8.25" customHeight="1">
      <c r="A34" s="684"/>
      <c r="B34" s="881"/>
      <c r="C34" s="881"/>
      <c r="D34" s="881"/>
      <c r="E34" s="881"/>
      <c r="F34" s="881"/>
      <c r="G34" s="881"/>
      <c r="H34" s="521"/>
      <c r="I34" s="882"/>
      <c r="J34" s="521"/>
    </row>
    <row r="35" spans="1:10" ht="8.25" customHeight="1">
      <c r="A35" s="684"/>
      <c r="B35" s="881"/>
      <c r="C35" s="881"/>
      <c r="D35" s="881"/>
      <c r="E35" s="881"/>
      <c r="F35" s="881"/>
      <c r="G35" s="881"/>
      <c r="H35" s="521"/>
      <c r="I35" s="882"/>
      <c r="J35" s="521"/>
    </row>
    <row r="36" spans="1:10" ht="8.25" customHeight="1">
      <c r="A36" s="684"/>
      <c r="B36" s="881"/>
      <c r="C36" s="881"/>
      <c r="D36" s="881"/>
      <c r="E36" s="881"/>
      <c r="F36" s="881"/>
      <c r="G36" s="881"/>
      <c r="H36" s="521"/>
      <c r="I36" s="882"/>
      <c r="J36" s="521"/>
    </row>
    <row r="37" spans="1:10" ht="8.25" customHeight="1">
      <c r="A37" s="684"/>
      <c r="B37" s="881"/>
      <c r="C37" s="881"/>
      <c r="D37" s="881"/>
      <c r="E37" s="881"/>
      <c r="F37" s="881"/>
      <c r="G37" s="881"/>
      <c r="H37" s="521"/>
      <c r="I37" s="882"/>
      <c r="J37" s="521"/>
    </row>
    <row r="38" spans="1:10" ht="8.25" customHeight="1">
      <c r="A38" s="684"/>
      <c r="B38" s="881"/>
      <c r="C38" s="881"/>
      <c r="D38" s="881"/>
      <c r="E38" s="881"/>
      <c r="F38" s="881"/>
      <c r="G38" s="881"/>
      <c r="H38" s="521"/>
      <c r="I38" s="882"/>
      <c r="J38" s="521"/>
    </row>
    <row r="39" spans="1:10" ht="8.25" customHeight="1">
      <c r="A39" s="684"/>
      <c r="B39" s="881"/>
      <c r="C39" s="881"/>
      <c r="D39" s="881"/>
      <c r="E39" s="881"/>
      <c r="F39" s="881"/>
      <c r="G39" s="881"/>
      <c r="H39" s="521"/>
      <c r="I39" s="882"/>
      <c r="J39" s="521"/>
    </row>
    <row r="40" spans="1:10" ht="8.25" customHeight="1">
      <c r="A40" s="684"/>
      <c r="B40" s="881"/>
      <c r="C40" s="881"/>
      <c r="D40" s="881"/>
      <c r="E40" s="881"/>
      <c r="F40" s="881"/>
      <c r="G40" s="881"/>
      <c r="H40" s="521"/>
      <c r="I40" s="882"/>
      <c r="J40" s="521"/>
    </row>
    <row r="41" spans="1:10" ht="8.25" customHeight="1">
      <c r="A41" s="684"/>
      <c r="B41" s="881"/>
      <c r="C41" s="881"/>
      <c r="D41" s="881"/>
      <c r="E41" s="881"/>
      <c r="F41" s="881"/>
      <c r="G41" s="881"/>
      <c r="H41" s="521"/>
      <c r="I41" s="882"/>
      <c r="J41" s="521"/>
    </row>
    <row r="42" spans="1:10">
      <c r="A42" s="526" t="s">
        <v>13</v>
      </c>
      <c r="B42" s="730"/>
      <c r="C42" s="730"/>
      <c r="D42" s="730"/>
      <c r="E42" s="730"/>
      <c r="F42" s="527"/>
      <c r="G42" s="527"/>
      <c r="H42" s="526" t="s">
        <v>15</v>
      </c>
      <c r="I42" s="730"/>
      <c r="J42" s="730"/>
    </row>
    <row r="43" spans="1:10" ht="39" customHeight="1">
      <c r="A43" s="525"/>
      <c r="B43" s="1055" t="s">
        <v>1013</v>
      </c>
      <c r="C43" s="1056"/>
      <c r="D43" s="1056"/>
      <c r="E43" s="1056"/>
      <c r="F43" s="531"/>
      <c r="G43" s="531"/>
      <c r="H43" s="525"/>
      <c r="I43" s="1057" t="s">
        <v>1021</v>
      </c>
      <c r="J43" s="1058"/>
    </row>
    <row r="45" spans="1:10">
      <c r="A45" s="314"/>
    </row>
  </sheetData>
  <mergeCells count="8">
    <mergeCell ref="B43:E43"/>
    <mergeCell ref="I43:J43"/>
    <mergeCell ref="A1:J1"/>
    <mergeCell ref="A2:J2"/>
    <mergeCell ref="A3:A5"/>
    <mergeCell ref="B3:G3"/>
    <mergeCell ref="I3:J3"/>
    <mergeCell ref="I22:J22"/>
  </mergeCells>
  <printOptions horizontalCentered="1"/>
  <pageMargins left="0.23622047244094491" right="0.23622047244094491" top="1.0236220472440944" bottom="0.74803149606299213" header="0.31496062992125984" footer="0.31496062992125984"/>
  <pageSetup scale="71" fitToHeight="0" orientation="landscape" r:id="rId1"/>
  <headerFooter scaleWithDoc="0" alignWithMargins="0">
    <oddHeader>&amp;L&amp;G&amp;R&amp;G</oddHeader>
    <oddFooter>&amp;R&amp;G</oddFooter>
  </headerFooter>
  <rowBreaks count="1" manualBreakCount="1">
    <brk id="17" max="9"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U44"/>
  <sheetViews>
    <sheetView showGridLines="0" view="pageBreakPreview" zoomScaleNormal="124" zoomScaleSheetLayoutView="100" workbookViewId="0">
      <selection sqref="A1:Q1"/>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384" width="11.42578125" style="513"/>
  </cols>
  <sheetData>
    <row r="1" spans="1:21" s="501" customFormat="1" ht="12">
      <c r="A1" s="1059" t="s">
        <v>139</v>
      </c>
      <c r="B1" s="1060"/>
      <c r="C1" s="1060"/>
      <c r="D1" s="1060"/>
      <c r="E1" s="1060"/>
      <c r="F1" s="1060"/>
      <c r="G1" s="1060"/>
      <c r="H1" s="1060"/>
      <c r="I1" s="1060"/>
      <c r="J1" s="1060"/>
      <c r="K1" s="1060"/>
      <c r="L1" s="1060"/>
      <c r="M1" s="1060"/>
      <c r="N1" s="1060"/>
      <c r="O1" s="1060"/>
      <c r="P1" s="1060"/>
      <c r="Q1" s="1061"/>
    </row>
    <row r="2" spans="1:21" s="501" customFormat="1" ht="18.75" customHeight="1">
      <c r="A2" s="1131" t="s">
        <v>387</v>
      </c>
      <c r="B2" s="1132"/>
      <c r="C2" s="1132"/>
      <c r="D2" s="1132"/>
      <c r="E2" s="1132"/>
      <c r="F2" s="1132"/>
      <c r="G2" s="1132"/>
      <c r="H2" s="1132"/>
      <c r="I2" s="1132"/>
      <c r="J2" s="1132"/>
      <c r="K2" s="1132"/>
      <c r="L2" s="1132"/>
      <c r="M2" s="1132"/>
      <c r="N2" s="1132"/>
      <c r="O2" s="1132"/>
      <c r="P2" s="1132"/>
      <c r="Q2" s="1133"/>
    </row>
    <row r="3" spans="1:21" s="501" customFormat="1" ht="20.100000000000001" customHeight="1">
      <c r="A3" s="1134" t="s">
        <v>531</v>
      </c>
      <c r="B3" s="1135"/>
      <c r="C3" s="1135"/>
      <c r="D3" s="1135"/>
      <c r="E3" s="1135"/>
      <c r="F3" s="1135"/>
      <c r="G3" s="1135"/>
      <c r="H3" s="1135"/>
      <c r="I3" s="1135"/>
      <c r="J3" s="1135"/>
      <c r="K3" s="1135"/>
      <c r="L3" s="1135"/>
      <c r="M3" s="1135"/>
      <c r="N3" s="1135"/>
      <c r="O3" s="1135"/>
      <c r="P3" s="1135"/>
      <c r="Q3" s="1136"/>
    </row>
    <row r="4" spans="1:21" s="501" customFormat="1" ht="26.1" customHeight="1">
      <c r="A4" s="1137" t="s">
        <v>162</v>
      </c>
      <c r="B4" s="1138"/>
      <c r="C4" s="1138"/>
      <c r="D4" s="1138"/>
      <c r="E4" s="1138"/>
      <c r="F4" s="1138"/>
      <c r="G4" s="1138"/>
      <c r="H4" s="1138"/>
      <c r="I4" s="1138"/>
      <c r="J4" s="1138"/>
      <c r="K4" s="1138"/>
      <c r="L4" s="1138"/>
      <c r="M4" s="1138"/>
      <c r="N4" s="1138"/>
      <c r="O4" s="1138"/>
      <c r="P4" s="1138"/>
      <c r="Q4" s="1138"/>
    </row>
    <row r="5" spans="1:21" s="501" customFormat="1" ht="12">
      <c r="A5" s="1139" t="s">
        <v>505</v>
      </c>
      <c r="B5" s="1140"/>
      <c r="C5" s="1140"/>
      <c r="D5" s="1140"/>
      <c r="E5" s="1140"/>
      <c r="F5" s="1140"/>
      <c r="G5" s="1140"/>
      <c r="H5" s="1140"/>
      <c r="I5" s="1140"/>
      <c r="J5" s="1140"/>
      <c r="K5" s="1140"/>
      <c r="L5" s="1140"/>
      <c r="M5" s="1140"/>
      <c r="N5" s="1140"/>
      <c r="O5" s="1140"/>
      <c r="P5" s="1140"/>
      <c r="Q5" s="1141"/>
    </row>
    <row r="6" spans="1:21" s="501" customFormat="1" ht="28.5" customHeight="1">
      <c r="A6" s="1209" t="s">
        <v>532</v>
      </c>
      <c r="B6" s="1210"/>
      <c r="C6" s="1210"/>
      <c r="D6" s="1210"/>
      <c r="E6" s="1210"/>
      <c r="F6" s="1210"/>
      <c r="G6" s="1210"/>
      <c r="H6" s="1210"/>
      <c r="I6" s="1210"/>
      <c r="J6" s="1210"/>
      <c r="K6" s="1210"/>
      <c r="L6" s="1210"/>
      <c r="M6" s="1210"/>
      <c r="N6" s="1210"/>
      <c r="O6" s="1210"/>
      <c r="P6" s="1210"/>
      <c r="Q6" s="1211"/>
      <c r="S6" s="502">
        <v>33671868.409999996</v>
      </c>
    </row>
    <row r="7" spans="1:21" s="501" customFormat="1" ht="12">
      <c r="A7" s="1139"/>
      <c r="B7" s="1140"/>
      <c r="C7" s="1140"/>
      <c r="D7" s="1140"/>
      <c r="E7" s="1140"/>
      <c r="F7" s="1140"/>
      <c r="G7" s="1140"/>
      <c r="H7" s="1140"/>
      <c r="I7" s="1140"/>
      <c r="J7" s="1140"/>
      <c r="K7" s="1140"/>
      <c r="L7" s="1140"/>
      <c r="M7" s="1140"/>
      <c r="N7" s="1140"/>
      <c r="O7" s="1140"/>
      <c r="P7" s="1140"/>
      <c r="Q7" s="1141"/>
    </row>
    <row r="8" spans="1:21" s="501" customFormat="1" ht="12">
      <c r="A8" s="1145" t="s">
        <v>507</v>
      </c>
      <c r="B8" s="1146"/>
      <c r="C8" s="1146"/>
      <c r="D8" s="1146"/>
      <c r="E8" s="1146"/>
      <c r="F8" s="1146"/>
      <c r="G8" s="1146"/>
      <c r="H8" s="1146"/>
      <c r="I8" s="1146"/>
      <c r="J8" s="1146"/>
      <c r="K8" s="1146"/>
      <c r="L8" s="1146"/>
      <c r="M8" s="1146"/>
      <c r="N8" s="1146"/>
      <c r="O8" s="1146"/>
      <c r="P8" s="1146"/>
      <c r="Q8" s="1147"/>
      <c r="S8" s="502">
        <f>106823802-33671868.41</f>
        <v>73151933.590000004</v>
      </c>
    </row>
    <row r="9" spans="1:21" s="501" customFormat="1" ht="31.5" customHeight="1">
      <c r="A9" s="1128" t="s">
        <v>533</v>
      </c>
      <c r="B9" s="1129"/>
      <c r="C9" s="1129"/>
      <c r="D9" s="1129"/>
      <c r="E9" s="1129"/>
      <c r="F9" s="1129"/>
      <c r="G9" s="1129"/>
      <c r="H9" s="1129"/>
      <c r="I9" s="1129"/>
      <c r="J9" s="1129"/>
      <c r="K9" s="1129"/>
      <c r="L9" s="1129"/>
      <c r="M9" s="1129"/>
      <c r="N9" s="1129"/>
      <c r="O9" s="1129"/>
      <c r="P9" s="1129"/>
      <c r="Q9" s="1130"/>
    </row>
    <row r="10" spans="1:21" s="501" customFormat="1" ht="12">
      <c r="A10" s="1151"/>
      <c r="B10" s="1140"/>
      <c r="C10" s="1140"/>
      <c r="D10" s="1140"/>
      <c r="E10" s="1140"/>
      <c r="F10" s="1140"/>
      <c r="G10" s="1140"/>
      <c r="H10" s="1140"/>
      <c r="I10" s="1140"/>
      <c r="J10" s="1140"/>
      <c r="K10" s="1140"/>
      <c r="L10" s="1140"/>
      <c r="M10" s="1140"/>
      <c r="N10" s="1140"/>
      <c r="O10" s="1140"/>
      <c r="P10" s="1140"/>
      <c r="Q10" s="1141"/>
    </row>
    <row r="11" spans="1:21" s="501" customFormat="1" ht="12">
      <c r="A11" s="1145" t="s">
        <v>508</v>
      </c>
      <c r="B11" s="1146"/>
      <c r="C11" s="1146"/>
      <c r="D11" s="1146"/>
      <c r="E11" s="1146"/>
      <c r="F11" s="1146"/>
      <c r="G11" s="1146"/>
      <c r="H11" s="1146"/>
      <c r="I11" s="1146"/>
      <c r="J11" s="1146"/>
      <c r="K11" s="1146"/>
      <c r="L11" s="1146"/>
      <c r="M11" s="1146"/>
      <c r="N11" s="1146"/>
      <c r="O11" s="1146"/>
      <c r="P11" s="1146"/>
      <c r="Q11" s="1147"/>
    </row>
    <row r="12" spans="1:21" s="501" customFormat="1" ht="12">
      <c r="A12" s="1151"/>
      <c r="B12" s="1140"/>
      <c r="C12" s="1140"/>
      <c r="D12" s="1140"/>
      <c r="E12" s="1140"/>
      <c r="F12" s="1140"/>
      <c r="G12" s="1140"/>
      <c r="H12" s="1140"/>
      <c r="I12" s="1140"/>
      <c r="J12" s="1140"/>
      <c r="K12" s="1140"/>
      <c r="L12" s="1140"/>
      <c r="M12" s="1140"/>
      <c r="N12" s="1140"/>
      <c r="O12" s="1140"/>
      <c r="P12" s="1140"/>
      <c r="Q12" s="1141"/>
    </row>
    <row r="13" spans="1:21" s="501" customFormat="1" ht="12">
      <c r="A13" s="1128" t="s">
        <v>513</v>
      </c>
      <c r="B13" s="1129"/>
      <c r="C13" s="1129"/>
      <c r="D13" s="1129"/>
      <c r="E13" s="1129"/>
      <c r="F13" s="1129"/>
      <c r="G13" s="1129"/>
      <c r="H13" s="1129"/>
      <c r="I13" s="1129"/>
      <c r="J13" s="1129"/>
      <c r="K13" s="1129"/>
      <c r="L13" s="1129"/>
      <c r="M13" s="1129"/>
      <c r="N13" s="1129"/>
      <c r="O13" s="1129"/>
      <c r="P13" s="1129"/>
      <c r="Q13" s="1130"/>
    </row>
    <row r="14" spans="1:21" s="501" customFormat="1" ht="12">
      <c r="A14" s="503"/>
      <c r="B14" s="504"/>
      <c r="C14" s="504"/>
      <c r="D14" s="504"/>
      <c r="E14" s="504"/>
      <c r="F14" s="504"/>
      <c r="G14" s="504"/>
      <c r="H14" s="504"/>
      <c r="I14" s="504"/>
      <c r="J14" s="504"/>
      <c r="K14" s="504"/>
      <c r="L14" s="504"/>
      <c r="M14" s="504"/>
      <c r="N14" s="504"/>
      <c r="O14" s="504"/>
      <c r="P14" s="504"/>
      <c r="Q14" s="505"/>
    </row>
    <row r="15" spans="1:21" s="501" customFormat="1" ht="12">
      <c r="A15" s="1164" t="s">
        <v>568</v>
      </c>
      <c r="B15" s="1165"/>
      <c r="C15" s="1165"/>
      <c r="D15" s="1165"/>
      <c r="E15" s="1165"/>
      <c r="F15" s="1165"/>
      <c r="G15" s="1165"/>
      <c r="H15" s="1165"/>
      <c r="I15" s="1165"/>
      <c r="J15" s="1165"/>
      <c r="K15" s="1165"/>
      <c r="L15" s="1165"/>
      <c r="M15" s="1165"/>
      <c r="N15" s="1165"/>
      <c r="O15" s="1165"/>
      <c r="P15" s="1165"/>
      <c r="Q15" s="1166"/>
      <c r="U15" s="506"/>
    </row>
    <row r="16" spans="1:21" s="501" customFormat="1" ht="12">
      <c r="A16" s="503"/>
      <c r="B16" s="504"/>
      <c r="C16" s="504"/>
      <c r="D16" s="504"/>
      <c r="E16" s="504"/>
      <c r="F16" s="504"/>
      <c r="G16" s="504"/>
      <c r="H16" s="504"/>
      <c r="I16" s="504"/>
      <c r="J16" s="504"/>
      <c r="K16" s="504"/>
      <c r="L16" s="504"/>
      <c r="M16" s="504"/>
      <c r="N16" s="504"/>
      <c r="O16" s="504"/>
      <c r="P16" s="504"/>
      <c r="Q16" s="505"/>
      <c r="U16" s="506"/>
    </row>
    <row r="17" spans="1:21" s="501" customFormat="1" ht="12">
      <c r="A17" s="503"/>
      <c r="B17" s="504"/>
      <c r="C17" s="504"/>
      <c r="D17" s="504"/>
      <c r="E17" s="504"/>
      <c r="F17" s="504"/>
      <c r="G17" s="504"/>
      <c r="H17" s="504"/>
      <c r="I17" s="504"/>
      <c r="J17" s="504"/>
      <c r="K17" s="504"/>
      <c r="L17" s="504"/>
      <c r="M17" s="504"/>
      <c r="N17" s="504"/>
      <c r="O17" s="504"/>
      <c r="P17" s="504"/>
      <c r="Q17" s="505"/>
      <c r="U17" s="506"/>
    </row>
    <row r="18" spans="1:21" s="501" customFormat="1" ht="12">
      <c r="A18" s="503"/>
      <c r="B18" s="504"/>
      <c r="C18" s="504"/>
      <c r="D18" s="504"/>
      <c r="E18" s="504"/>
      <c r="F18" s="504"/>
      <c r="G18" s="504"/>
      <c r="H18" s="504"/>
      <c r="I18" s="504"/>
      <c r="J18" s="504"/>
      <c r="K18" s="504"/>
      <c r="L18" s="504"/>
      <c r="M18" s="504"/>
      <c r="N18" s="504"/>
      <c r="O18" s="504"/>
      <c r="P18" s="504"/>
      <c r="Q18" s="505"/>
      <c r="U18" s="506"/>
    </row>
    <row r="19" spans="1:21" s="501" customFormat="1" ht="12">
      <c r="A19" s="503"/>
      <c r="B19" s="504"/>
      <c r="C19" s="504"/>
      <c r="D19" s="504"/>
      <c r="E19" s="504"/>
      <c r="F19" s="504"/>
      <c r="G19" s="504"/>
      <c r="H19" s="504"/>
      <c r="I19" s="504"/>
      <c r="J19" s="504"/>
      <c r="K19" s="504"/>
      <c r="L19" s="504"/>
      <c r="M19" s="504"/>
      <c r="N19" s="504"/>
      <c r="O19" s="504"/>
      <c r="P19" s="504"/>
      <c r="Q19" s="505"/>
      <c r="U19" s="506"/>
    </row>
    <row r="20" spans="1:21" s="501" customFormat="1" ht="12">
      <c r="A20" s="503"/>
      <c r="B20" s="504"/>
      <c r="C20" s="504"/>
      <c r="D20" s="504"/>
      <c r="E20" s="504"/>
      <c r="F20" s="504"/>
      <c r="G20" s="504"/>
      <c r="H20" s="504"/>
      <c r="I20" s="504"/>
      <c r="J20" s="504"/>
      <c r="K20" s="504"/>
      <c r="L20" s="504"/>
      <c r="M20" s="504"/>
      <c r="N20" s="504"/>
      <c r="O20" s="504"/>
      <c r="P20" s="504"/>
      <c r="Q20" s="505"/>
      <c r="U20" s="506"/>
    </row>
    <row r="21" spans="1:21" s="501" customFormat="1" ht="12">
      <c r="A21" s="503"/>
      <c r="B21" s="504"/>
      <c r="C21" s="504"/>
      <c r="D21" s="504"/>
      <c r="E21" s="504"/>
      <c r="F21" s="504"/>
      <c r="G21" s="504"/>
      <c r="H21" s="504"/>
      <c r="I21" s="504"/>
      <c r="J21" s="504"/>
      <c r="K21" s="504"/>
      <c r="L21" s="504"/>
      <c r="M21" s="504"/>
      <c r="N21" s="504"/>
      <c r="O21" s="504"/>
      <c r="P21" s="504"/>
      <c r="Q21" s="505"/>
      <c r="U21" s="506"/>
    </row>
    <row r="22" spans="1:21" s="501" customFormat="1" ht="12">
      <c r="A22" s="503"/>
      <c r="B22" s="504"/>
      <c r="C22" s="504"/>
      <c r="D22" s="504"/>
      <c r="E22" s="504"/>
      <c r="F22" s="504"/>
      <c r="G22" s="504"/>
      <c r="H22" s="504"/>
      <c r="I22" s="504"/>
      <c r="J22" s="504"/>
      <c r="K22" s="504"/>
      <c r="L22" s="504"/>
      <c r="M22" s="504"/>
      <c r="N22" s="504"/>
      <c r="O22" s="504"/>
      <c r="P22" s="504"/>
      <c r="Q22" s="505"/>
      <c r="U22" s="506"/>
    </row>
    <row r="23" spans="1:21" s="501" customFormat="1" ht="12">
      <c r="A23" s="503"/>
      <c r="B23" s="504"/>
      <c r="C23" s="504"/>
      <c r="D23" s="504"/>
      <c r="E23" s="504"/>
      <c r="F23" s="504"/>
      <c r="G23" s="504"/>
      <c r="H23" s="504"/>
      <c r="I23" s="504"/>
      <c r="J23" s="504"/>
      <c r="K23" s="504"/>
      <c r="L23" s="504"/>
      <c r="M23" s="504"/>
      <c r="N23" s="504"/>
      <c r="O23" s="504"/>
      <c r="P23" s="504"/>
      <c r="Q23" s="505"/>
      <c r="U23" s="506"/>
    </row>
    <row r="24" spans="1:21" s="501" customFormat="1" ht="12">
      <c r="A24" s="503"/>
      <c r="B24" s="504"/>
      <c r="C24" s="504"/>
      <c r="D24" s="504"/>
      <c r="E24" s="504"/>
      <c r="F24" s="504"/>
      <c r="G24" s="504"/>
      <c r="H24" s="504"/>
      <c r="I24" s="504"/>
      <c r="J24" s="504"/>
      <c r="K24" s="504"/>
      <c r="L24" s="504"/>
      <c r="M24" s="504"/>
      <c r="N24" s="504"/>
      <c r="O24" s="504"/>
      <c r="P24" s="504"/>
      <c r="Q24" s="505"/>
      <c r="U24" s="506"/>
    </row>
    <row r="25" spans="1:21" s="501" customFormat="1" ht="12">
      <c r="A25" s="503"/>
      <c r="B25" s="504"/>
      <c r="C25" s="504"/>
      <c r="D25" s="504"/>
      <c r="E25" s="504"/>
      <c r="F25" s="504"/>
      <c r="G25" s="504"/>
      <c r="H25" s="504"/>
      <c r="I25" s="504"/>
      <c r="J25" s="504"/>
      <c r="K25" s="504"/>
      <c r="L25" s="504"/>
      <c r="M25" s="504"/>
      <c r="N25" s="504"/>
      <c r="O25" s="504"/>
      <c r="P25" s="504"/>
      <c r="Q25" s="505"/>
      <c r="U25" s="506"/>
    </row>
    <row r="26" spans="1:21" s="501" customFormat="1" ht="12">
      <c r="A26" s="503"/>
      <c r="B26" s="504"/>
      <c r="C26" s="504"/>
      <c r="D26" s="504"/>
      <c r="E26" s="504"/>
      <c r="F26" s="504"/>
      <c r="G26" s="504"/>
      <c r="H26" s="504"/>
      <c r="I26" s="504"/>
      <c r="J26" s="504"/>
      <c r="K26" s="504"/>
      <c r="L26" s="504"/>
      <c r="M26" s="504"/>
      <c r="N26" s="504"/>
      <c r="O26" s="504"/>
      <c r="P26" s="504"/>
      <c r="Q26" s="505"/>
      <c r="U26" s="506"/>
    </row>
    <row r="27" spans="1:21" s="501" customFormat="1" ht="12.75" customHeight="1">
      <c r="A27" s="1148"/>
      <c r="B27" s="1149"/>
      <c r="C27" s="1149"/>
      <c r="D27" s="1149"/>
      <c r="E27" s="1149"/>
      <c r="F27" s="1149"/>
      <c r="G27" s="1149"/>
      <c r="H27" s="1149"/>
      <c r="I27" s="1149"/>
      <c r="J27" s="1149"/>
      <c r="K27" s="1149"/>
      <c r="L27" s="1149"/>
      <c r="M27" s="1149"/>
      <c r="N27" s="1149"/>
      <c r="O27" s="1149"/>
      <c r="P27" s="1149"/>
      <c r="Q27" s="1150"/>
    </row>
    <row r="28" spans="1:21" s="501" customFormat="1" ht="12">
      <c r="A28" s="503"/>
      <c r="B28" s="504"/>
      <c r="C28" s="504"/>
      <c r="D28" s="504"/>
      <c r="E28" s="504"/>
      <c r="F28" s="504"/>
      <c r="G28" s="504"/>
      <c r="H28" s="504"/>
      <c r="I28" s="504"/>
      <c r="J28" s="504"/>
      <c r="K28" s="504"/>
      <c r="L28" s="504"/>
      <c r="M28" s="504"/>
      <c r="N28" s="504"/>
      <c r="O28" s="504"/>
      <c r="P28" s="504"/>
      <c r="Q28" s="505"/>
    </row>
    <row r="29" spans="1:21" s="501" customFormat="1" ht="12">
      <c r="A29" s="1151"/>
      <c r="B29" s="1140"/>
      <c r="C29" s="1140"/>
      <c r="D29" s="1140"/>
      <c r="E29" s="1140"/>
      <c r="F29" s="1140"/>
      <c r="G29" s="1140"/>
      <c r="H29" s="1140"/>
      <c r="I29" s="1140"/>
      <c r="J29" s="1140"/>
      <c r="K29" s="1140"/>
      <c r="L29" s="1140"/>
      <c r="M29" s="1140"/>
      <c r="N29" s="1140"/>
      <c r="O29" s="1140"/>
      <c r="P29" s="1140"/>
      <c r="Q29" s="1141"/>
    </row>
    <row r="30" spans="1:21" s="501" customFormat="1" ht="12">
      <c r="A30" s="503"/>
      <c r="B30" s="504"/>
      <c r="C30" s="504"/>
      <c r="D30" s="504"/>
      <c r="E30" s="504"/>
      <c r="F30" s="504"/>
      <c r="G30" s="504"/>
      <c r="H30" s="504"/>
      <c r="I30" s="504"/>
      <c r="J30" s="504"/>
      <c r="K30" s="504"/>
      <c r="L30" s="504"/>
      <c r="M30" s="504"/>
      <c r="N30" s="504"/>
      <c r="O30" s="504"/>
      <c r="P30" s="504"/>
      <c r="Q30" s="505"/>
    </row>
    <row r="31" spans="1:21" s="501" customFormat="1" ht="12">
      <c r="A31" s="1151"/>
      <c r="B31" s="1140"/>
      <c r="C31" s="1140"/>
      <c r="D31" s="1140"/>
      <c r="E31" s="1140"/>
      <c r="F31" s="1140"/>
      <c r="G31" s="1140"/>
      <c r="H31" s="1140"/>
      <c r="I31" s="1140"/>
      <c r="J31" s="1140"/>
      <c r="K31" s="1140"/>
      <c r="L31" s="1140"/>
      <c r="M31" s="1140"/>
      <c r="N31" s="1140"/>
      <c r="O31" s="1140"/>
      <c r="P31" s="1140"/>
      <c r="Q31" s="1141"/>
    </row>
    <row r="32" spans="1:21" s="501" customFormat="1" ht="12">
      <c r="A32" s="503"/>
      <c r="B32" s="504"/>
      <c r="C32" s="504"/>
      <c r="D32" s="504"/>
      <c r="E32" s="504"/>
      <c r="F32" s="504"/>
      <c r="G32" s="504"/>
      <c r="H32" s="504"/>
      <c r="I32" s="504"/>
      <c r="J32" s="504"/>
      <c r="K32" s="504"/>
      <c r="L32" s="504"/>
      <c r="M32" s="504"/>
      <c r="N32" s="504"/>
      <c r="O32" s="504"/>
      <c r="P32" s="504"/>
      <c r="Q32" s="505"/>
    </row>
    <row r="33" spans="1:18">
      <c r="A33" s="514"/>
      <c r="B33" s="515"/>
      <c r="C33" s="515"/>
      <c r="D33" s="515"/>
      <c r="E33" s="515"/>
      <c r="F33" s="515"/>
      <c r="G33" s="515"/>
      <c r="H33" s="515"/>
      <c r="I33" s="515"/>
      <c r="J33" s="515"/>
      <c r="K33" s="515"/>
      <c r="L33" s="515"/>
      <c r="M33" s="515"/>
      <c r="N33" s="515"/>
      <c r="O33" s="515"/>
      <c r="P33" s="515"/>
      <c r="Q33" s="516"/>
    </row>
    <row r="34" spans="1:18">
      <c r="A34" s="1158"/>
      <c r="B34" s="1159"/>
      <c r="C34" s="1159"/>
      <c r="D34" s="1159"/>
      <c r="E34" s="1159"/>
      <c r="F34" s="1159"/>
      <c r="G34" s="1159"/>
      <c r="H34" s="1159"/>
      <c r="I34" s="1159"/>
      <c r="J34" s="1159"/>
      <c r="K34" s="1159"/>
      <c r="L34" s="1159"/>
      <c r="M34" s="1159"/>
      <c r="N34" s="1159"/>
      <c r="O34" s="1159"/>
      <c r="P34" s="1159"/>
      <c r="Q34" s="1160"/>
    </row>
    <row r="35" spans="1:18" ht="12.75" customHeight="1">
      <c r="A35" s="517"/>
      <c r="B35" s="517"/>
      <c r="C35" s="517"/>
      <c r="D35" s="517"/>
      <c r="E35" s="518"/>
      <c r="F35" s="518"/>
      <c r="G35" s="518"/>
      <c r="H35" s="518"/>
      <c r="I35" s="518"/>
      <c r="J35" s="518"/>
      <c r="K35" s="518"/>
      <c r="L35" s="518"/>
      <c r="M35" s="518"/>
      <c r="N35" s="518"/>
      <c r="O35" s="518"/>
      <c r="P35" s="518"/>
      <c r="Q35" s="518"/>
    </row>
    <row r="36" spans="1:18" ht="12.75" customHeight="1">
      <c r="A36" s="517"/>
      <c r="B36" s="517"/>
      <c r="C36" s="517"/>
      <c r="D36" s="517"/>
      <c r="E36" s="518"/>
      <c r="F36" s="518"/>
      <c r="G36" s="518"/>
      <c r="H36" s="518"/>
      <c r="I36" s="518"/>
      <c r="J36" s="518"/>
      <c r="K36" s="518"/>
      <c r="L36" s="518"/>
      <c r="M36" s="518"/>
      <c r="N36" s="518"/>
      <c r="O36" s="518"/>
      <c r="P36" s="518"/>
      <c r="Q36" s="518"/>
    </row>
    <row r="37" spans="1:18" ht="12.75" customHeight="1">
      <c r="A37" s="517"/>
      <c r="B37" s="517"/>
      <c r="C37" s="517"/>
      <c r="D37" s="517"/>
      <c r="E37" s="518"/>
      <c r="F37" s="518"/>
      <c r="G37" s="518"/>
      <c r="H37" s="518"/>
      <c r="I37" s="518"/>
      <c r="J37" s="518"/>
      <c r="K37" s="518"/>
      <c r="L37" s="518"/>
      <c r="M37" s="518"/>
      <c r="N37" s="518"/>
      <c r="O37" s="518"/>
      <c r="P37" s="518"/>
      <c r="Q37" s="518"/>
    </row>
    <row r="38" spans="1:18" ht="12.75" customHeight="1">
      <c r="A38" s="517"/>
      <c r="B38" s="517"/>
      <c r="C38" s="517"/>
      <c r="D38" s="517"/>
      <c r="E38" s="518"/>
      <c r="F38" s="518"/>
      <c r="G38" s="518"/>
      <c r="H38" s="518"/>
      <c r="I38" s="518"/>
      <c r="J38" s="518"/>
      <c r="K38" s="518"/>
      <c r="L38" s="518"/>
      <c r="M38" s="518"/>
      <c r="N38" s="518"/>
      <c r="O38" s="518"/>
      <c r="P38" s="518"/>
      <c r="Q38" s="518"/>
    </row>
    <row r="39" spans="1:18" ht="12.75" customHeight="1">
      <c r="A39" s="517"/>
      <c r="B39" s="517"/>
      <c r="C39" s="517"/>
      <c r="D39" s="517"/>
      <c r="E39" s="518"/>
      <c r="F39" s="518"/>
      <c r="G39" s="518"/>
      <c r="H39" s="518"/>
      <c r="I39" s="518"/>
      <c r="J39" s="518"/>
      <c r="K39" s="518"/>
      <c r="L39" s="518"/>
      <c r="M39" s="518"/>
      <c r="N39" s="518"/>
      <c r="O39" s="518"/>
      <c r="P39" s="518"/>
      <c r="Q39" s="518"/>
    </row>
    <row r="40" spans="1:18" ht="12.75" customHeight="1">
      <c r="A40" s="517"/>
      <c r="B40" s="517"/>
      <c r="C40" s="517"/>
      <c r="D40" s="517"/>
      <c r="E40" s="546"/>
      <c r="F40" s="546"/>
      <c r="G40" s="546"/>
      <c r="H40" s="546"/>
      <c r="I40" s="546"/>
      <c r="J40" s="546"/>
      <c r="K40" s="546"/>
      <c r="L40" s="546"/>
      <c r="M40" s="546"/>
      <c r="N40" s="546"/>
      <c r="O40" s="546"/>
      <c r="P40" s="546"/>
      <c r="Q40" s="546"/>
    </row>
    <row r="41" spans="1:18" ht="12.75" customHeight="1">
      <c r="A41" s="517"/>
      <c r="B41" s="517"/>
      <c r="C41" s="517"/>
      <c r="D41" s="517"/>
      <c r="E41" s="546"/>
      <c r="F41" s="546"/>
      <c r="G41" s="546"/>
      <c r="H41" s="546"/>
      <c r="I41" s="546"/>
      <c r="J41" s="546"/>
      <c r="K41" s="546"/>
      <c r="L41" s="546"/>
      <c r="M41" s="546"/>
      <c r="N41" s="546"/>
      <c r="O41" s="546"/>
      <c r="P41" s="546"/>
      <c r="Q41" s="546"/>
    </row>
    <row r="42" spans="1:18" ht="13.5" customHeight="1">
      <c r="A42" s="519"/>
      <c r="B42" s="519"/>
      <c r="C42" s="519"/>
      <c r="E42" s="520"/>
      <c r="F42" s="521"/>
      <c r="G42" s="521"/>
      <c r="H42" s="521"/>
      <c r="I42" s="522"/>
      <c r="J42" s="522"/>
      <c r="K42" s="522"/>
      <c r="L42" s="522"/>
      <c r="M42" s="522"/>
      <c r="N42" s="522"/>
      <c r="O42" s="522"/>
      <c r="P42" s="522"/>
      <c r="Q42" s="522"/>
      <c r="R42" s="523"/>
    </row>
    <row r="43" spans="1:18" s="525" customFormat="1" ht="14.25" customHeight="1">
      <c r="A43" s="524" t="s">
        <v>17</v>
      </c>
      <c r="B43" s="524"/>
      <c r="C43" s="524"/>
      <c r="E43" s="526"/>
      <c r="F43" s="527"/>
      <c r="G43" s="527"/>
      <c r="H43" s="527"/>
      <c r="I43" s="522"/>
      <c r="J43" s="528"/>
      <c r="K43" s="1161" t="s">
        <v>461</v>
      </c>
      <c r="L43" s="1161"/>
      <c r="M43" s="1161"/>
      <c r="N43" s="1161"/>
      <c r="O43" s="529"/>
      <c r="P43" s="528"/>
      <c r="Q43" s="528"/>
      <c r="R43" s="530"/>
    </row>
    <row r="44" spans="1:18" s="525" customFormat="1" ht="39.75" customHeight="1">
      <c r="A44" s="531"/>
      <c r="B44" s="1162" t="s">
        <v>458</v>
      </c>
      <c r="C44" s="1163"/>
      <c r="D44" s="1163"/>
      <c r="E44" s="1163"/>
      <c r="F44" s="1163"/>
      <c r="G44" s="1163"/>
      <c r="H44" s="1163"/>
      <c r="I44" s="1163"/>
      <c r="J44" s="531"/>
      <c r="K44" s="1057" t="s">
        <v>459</v>
      </c>
      <c r="L44" s="1058"/>
      <c r="M44" s="1058"/>
      <c r="N44" s="1058"/>
      <c r="O44" s="531"/>
    </row>
  </sheetData>
  <mergeCells count="21">
    <mergeCell ref="A34:Q34"/>
    <mergeCell ref="K43:N43"/>
    <mergeCell ref="B44:I44"/>
    <mergeCell ref="K44:N44"/>
    <mergeCell ref="A13:Q13"/>
    <mergeCell ref="A15:Q15"/>
    <mergeCell ref="A27:Q27"/>
    <mergeCell ref="A29:Q29"/>
    <mergeCell ref="A31:Q31"/>
    <mergeCell ref="A12:Q12"/>
    <mergeCell ref="A1:Q1"/>
    <mergeCell ref="A2:Q2"/>
    <mergeCell ref="A3:Q3"/>
    <mergeCell ref="A4:Q4"/>
    <mergeCell ref="A5:Q5"/>
    <mergeCell ref="A6:Q6"/>
    <mergeCell ref="A7:Q7"/>
    <mergeCell ref="A8:Q8"/>
    <mergeCell ref="A9:Q9"/>
    <mergeCell ref="A10:Q10"/>
    <mergeCell ref="A11:Q11"/>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U35"/>
  <sheetViews>
    <sheetView showGridLines="0" view="pageBreakPreview" topLeftCell="A2" zoomScaleNormal="130" zoomScaleSheetLayoutView="100" workbookViewId="0">
      <selection activeCell="A25" sqref="A25:Q25"/>
    </sheetView>
  </sheetViews>
  <sheetFormatPr baseColWidth="10" defaultRowHeight="13.5"/>
  <cols>
    <col min="1" max="7" width="5" style="513" customWidth="1"/>
    <col min="8" max="8" width="10.28515625" style="513" customWidth="1"/>
    <col min="9" max="9" width="20.7109375" style="513" customWidth="1"/>
    <col min="10" max="10" width="30.28515625" style="513" customWidth="1"/>
    <col min="11" max="11" width="10.7109375" style="513" customWidth="1"/>
    <col min="12" max="15" width="12.7109375" style="513" customWidth="1"/>
    <col min="16" max="16" width="12.7109375" style="513" bestFit="1" customWidth="1"/>
    <col min="17" max="17" width="10.42578125" style="513" bestFit="1" customWidth="1"/>
    <col min="18" max="256" width="11.42578125" style="513"/>
    <col min="257" max="263" width="5" style="513" customWidth="1"/>
    <col min="264" max="264" width="10.28515625" style="513" customWidth="1"/>
    <col min="265" max="265" width="20.7109375" style="513" customWidth="1"/>
    <col min="266" max="266" width="30.28515625" style="513" customWidth="1"/>
    <col min="267" max="267" width="10.7109375" style="513" customWidth="1"/>
    <col min="268" max="271" width="12.7109375" style="513" customWidth="1"/>
    <col min="272" max="272" width="12.7109375" style="513" bestFit="1" customWidth="1"/>
    <col min="273" max="273" width="10.42578125" style="513" bestFit="1" customWidth="1"/>
    <col min="274" max="512" width="11.42578125" style="513"/>
    <col min="513" max="519" width="5" style="513" customWidth="1"/>
    <col min="520" max="520" width="10.28515625" style="513" customWidth="1"/>
    <col min="521" max="521" width="20.7109375" style="513" customWidth="1"/>
    <col min="522" max="522" width="30.28515625" style="513" customWidth="1"/>
    <col min="523" max="523" width="10.7109375" style="513" customWidth="1"/>
    <col min="524" max="527" width="12.7109375" style="513" customWidth="1"/>
    <col min="528" max="528" width="12.7109375" style="513" bestFit="1" customWidth="1"/>
    <col min="529" max="529" width="10.42578125" style="513" bestFit="1" customWidth="1"/>
    <col min="530" max="768" width="11.42578125" style="513"/>
    <col min="769" max="775" width="5" style="513" customWidth="1"/>
    <col min="776" max="776" width="10.28515625" style="513" customWidth="1"/>
    <col min="777" max="777" width="20.7109375" style="513" customWidth="1"/>
    <col min="778" max="778" width="30.28515625" style="513" customWidth="1"/>
    <col min="779" max="779" width="10.7109375" style="513" customWidth="1"/>
    <col min="780" max="783" width="12.7109375" style="513" customWidth="1"/>
    <col min="784" max="784" width="12.7109375" style="513" bestFit="1" customWidth="1"/>
    <col min="785" max="785" width="10.42578125" style="513" bestFit="1" customWidth="1"/>
    <col min="786" max="1024" width="11.42578125" style="513"/>
    <col min="1025" max="1031" width="5" style="513" customWidth="1"/>
    <col min="1032" max="1032" width="10.28515625" style="513" customWidth="1"/>
    <col min="1033" max="1033" width="20.7109375" style="513" customWidth="1"/>
    <col min="1034" max="1034" width="30.28515625" style="513" customWidth="1"/>
    <col min="1035" max="1035" width="10.7109375" style="513" customWidth="1"/>
    <col min="1036" max="1039" width="12.7109375" style="513" customWidth="1"/>
    <col min="1040" max="1040" width="12.7109375" style="513" bestFit="1" customWidth="1"/>
    <col min="1041" max="1041" width="10.42578125" style="513" bestFit="1" customWidth="1"/>
    <col min="1042" max="1280" width="11.42578125" style="513"/>
    <col min="1281" max="1287" width="5" style="513" customWidth="1"/>
    <col min="1288" max="1288" width="10.28515625" style="513" customWidth="1"/>
    <col min="1289" max="1289" width="20.7109375" style="513" customWidth="1"/>
    <col min="1290" max="1290" width="30.28515625" style="513" customWidth="1"/>
    <col min="1291" max="1291" width="10.7109375" style="513" customWidth="1"/>
    <col min="1292" max="1295" width="12.7109375" style="513" customWidth="1"/>
    <col min="1296" max="1296" width="12.7109375" style="513" bestFit="1" customWidth="1"/>
    <col min="1297" max="1297" width="10.42578125" style="513" bestFit="1" customWidth="1"/>
    <col min="1298" max="1536" width="11.42578125" style="513"/>
    <col min="1537" max="1543" width="5" style="513" customWidth="1"/>
    <col min="1544" max="1544" width="10.28515625" style="513" customWidth="1"/>
    <col min="1545" max="1545" width="20.7109375" style="513" customWidth="1"/>
    <col min="1546" max="1546" width="30.28515625" style="513" customWidth="1"/>
    <col min="1547" max="1547" width="10.7109375" style="513" customWidth="1"/>
    <col min="1548" max="1551" width="12.7109375" style="513" customWidth="1"/>
    <col min="1552" max="1552" width="12.7109375" style="513" bestFit="1" customWidth="1"/>
    <col min="1553" max="1553" width="10.42578125" style="513" bestFit="1" customWidth="1"/>
    <col min="1554" max="1792" width="11.42578125" style="513"/>
    <col min="1793" max="1799" width="5" style="513" customWidth="1"/>
    <col min="1800" max="1800" width="10.28515625" style="513" customWidth="1"/>
    <col min="1801" max="1801" width="20.7109375" style="513" customWidth="1"/>
    <col min="1802" max="1802" width="30.28515625" style="513" customWidth="1"/>
    <col min="1803" max="1803" width="10.7109375" style="513" customWidth="1"/>
    <col min="1804" max="1807" width="12.7109375" style="513" customWidth="1"/>
    <col min="1808" max="1808" width="12.7109375" style="513" bestFit="1" customWidth="1"/>
    <col min="1809" max="1809" width="10.42578125" style="513" bestFit="1" customWidth="1"/>
    <col min="1810" max="2048" width="11.42578125" style="513"/>
    <col min="2049" max="2055" width="5" style="513" customWidth="1"/>
    <col min="2056" max="2056" width="10.28515625" style="513" customWidth="1"/>
    <col min="2057" max="2057" width="20.7109375" style="513" customWidth="1"/>
    <col min="2058" max="2058" width="30.28515625" style="513" customWidth="1"/>
    <col min="2059" max="2059" width="10.7109375" style="513" customWidth="1"/>
    <col min="2060" max="2063" width="12.7109375" style="513" customWidth="1"/>
    <col min="2064" max="2064" width="12.7109375" style="513" bestFit="1" customWidth="1"/>
    <col min="2065" max="2065" width="10.42578125" style="513" bestFit="1" customWidth="1"/>
    <col min="2066" max="2304" width="11.42578125" style="513"/>
    <col min="2305" max="2311" width="5" style="513" customWidth="1"/>
    <col min="2312" max="2312" width="10.28515625" style="513" customWidth="1"/>
    <col min="2313" max="2313" width="20.7109375" style="513" customWidth="1"/>
    <col min="2314" max="2314" width="30.28515625" style="513" customWidth="1"/>
    <col min="2315" max="2315" width="10.7109375" style="513" customWidth="1"/>
    <col min="2316" max="2319" width="12.7109375" style="513" customWidth="1"/>
    <col min="2320" max="2320" width="12.7109375" style="513" bestFit="1" customWidth="1"/>
    <col min="2321" max="2321" width="10.42578125" style="513" bestFit="1" customWidth="1"/>
    <col min="2322" max="2560" width="11.42578125" style="513"/>
    <col min="2561" max="2567" width="5" style="513" customWidth="1"/>
    <col min="2568" max="2568" width="10.28515625" style="513" customWidth="1"/>
    <col min="2569" max="2569" width="20.7109375" style="513" customWidth="1"/>
    <col min="2570" max="2570" width="30.28515625" style="513" customWidth="1"/>
    <col min="2571" max="2571" width="10.7109375" style="513" customWidth="1"/>
    <col min="2572" max="2575" width="12.7109375" style="513" customWidth="1"/>
    <col min="2576" max="2576" width="12.7109375" style="513" bestFit="1" customWidth="1"/>
    <col min="2577" max="2577" width="10.42578125" style="513" bestFit="1" customWidth="1"/>
    <col min="2578" max="2816" width="11.42578125" style="513"/>
    <col min="2817" max="2823" width="5" style="513" customWidth="1"/>
    <col min="2824" max="2824" width="10.28515625" style="513" customWidth="1"/>
    <col min="2825" max="2825" width="20.7109375" style="513" customWidth="1"/>
    <col min="2826" max="2826" width="30.28515625" style="513" customWidth="1"/>
    <col min="2827" max="2827" width="10.7109375" style="513" customWidth="1"/>
    <col min="2828" max="2831" width="12.7109375" style="513" customWidth="1"/>
    <col min="2832" max="2832" width="12.7109375" style="513" bestFit="1" customWidth="1"/>
    <col min="2833" max="2833" width="10.42578125" style="513" bestFit="1" customWidth="1"/>
    <col min="2834" max="3072" width="11.42578125" style="513"/>
    <col min="3073" max="3079" width="5" style="513" customWidth="1"/>
    <col min="3080" max="3080" width="10.28515625" style="513" customWidth="1"/>
    <col min="3081" max="3081" width="20.7109375" style="513" customWidth="1"/>
    <col min="3082" max="3082" width="30.28515625" style="513" customWidth="1"/>
    <col min="3083" max="3083" width="10.7109375" style="513" customWidth="1"/>
    <col min="3084" max="3087" width="12.7109375" style="513" customWidth="1"/>
    <col min="3088" max="3088" width="12.7109375" style="513" bestFit="1" customWidth="1"/>
    <col min="3089" max="3089" width="10.42578125" style="513" bestFit="1" customWidth="1"/>
    <col min="3090" max="3328" width="11.42578125" style="513"/>
    <col min="3329" max="3335" width="5" style="513" customWidth="1"/>
    <col min="3336" max="3336" width="10.28515625" style="513" customWidth="1"/>
    <col min="3337" max="3337" width="20.7109375" style="513" customWidth="1"/>
    <col min="3338" max="3338" width="30.28515625" style="513" customWidth="1"/>
    <col min="3339" max="3339" width="10.7109375" style="513" customWidth="1"/>
    <col min="3340" max="3343" width="12.7109375" style="513" customWidth="1"/>
    <col min="3344" max="3344" width="12.7109375" style="513" bestFit="1" customWidth="1"/>
    <col min="3345" max="3345" width="10.42578125" style="513" bestFit="1" customWidth="1"/>
    <col min="3346" max="3584" width="11.42578125" style="513"/>
    <col min="3585" max="3591" width="5" style="513" customWidth="1"/>
    <col min="3592" max="3592" width="10.28515625" style="513" customWidth="1"/>
    <col min="3593" max="3593" width="20.7109375" style="513" customWidth="1"/>
    <col min="3594" max="3594" width="30.28515625" style="513" customWidth="1"/>
    <col min="3595" max="3595" width="10.7109375" style="513" customWidth="1"/>
    <col min="3596" max="3599" width="12.7109375" style="513" customWidth="1"/>
    <col min="3600" max="3600" width="12.7109375" style="513" bestFit="1" customWidth="1"/>
    <col min="3601" max="3601" width="10.42578125" style="513" bestFit="1" customWidth="1"/>
    <col min="3602" max="3840" width="11.42578125" style="513"/>
    <col min="3841" max="3847" width="5" style="513" customWidth="1"/>
    <col min="3848" max="3848" width="10.28515625" style="513" customWidth="1"/>
    <col min="3849" max="3849" width="20.7109375" style="513" customWidth="1"/>
    <col min="3850" max="3850" width="30.28515625" style="513" customWidth="1"/>
    <col min="3851" max="3851" width="10.7109375" style="513" customWidth="1"/>
    <col min="3852" max="3855" width="12.7109375" style="513" customWidth="1"/>
    <col min="3856" max="3856" width="12.7109375" style="513" bestFit="1" customWidth="1"/>
    <col min="3857" max="3857" width="10.42578125" style="513" bestFit="1" customWidth="1"/>
    <col min="3858" max="4096" width="11.42578125" style="513"/>
    <col min="4097" max="4103" width="5" style="513" customWidth="1"/>
    <col min="4104" max="4104" width="10.28515625" style="513" customWidth="1"/>
    <col min="4105" max="4105" width="20.7109375" style="513" customWidth="1"/>
    <col min="4106" max="4106" width="30.28515625" style="513" customWidth="1"/>
    <col min="4107" max="4107" width="10.7109375" style="513" customWidth="1"/>
    <col min="4108" max="4111" width="12.7109375" style="513" customWidth="1"/>
    <col min="4112" max="4112" width="12.7109375" style="513" bestFit="1" customWidth="1"/>
    <col min="4113" max="4113" width="10.42578125" style="513" bestFit="1" customWidth="1"/>
    <col min="4114" max="4352" width="11.42578125" style="513"/>
    <col min="4353" max="4359" width="5" style="513" customWidth="1"/>
    <col min="4360" max="4360" width="10.28515625" style="513" customWidth="1"/>
    <col min="4361" max="4361" width="20.7109375" style="513" customWidth="1"/>
    <col min="4362" max="4362" width="30.28515625" style="513" customWidth="1"/>
    <col min="4363" max="4363" width="10.7109375" style="513" customWidth="1"/>
    <col min="4364" max="4367" width="12.7109375" style="513" customWidth="1"/>
    <col min="4368" max="4368" width="12.7109375" style="513" bestFit="1" customWidth="1"/>
    <col min="4369" max="4369" width="10.42578125" style="513" bestFit="1" customWidth="1"/>
    <col min="4370" max="4608" width="11.42578125" style="513"/>
    <col min="4609" max="4615" width="5" style="513" customWidth="1"/>
    <col min="4616" max="4616" width="10.28515625" style="513" customWidth="1"/>
    <col min="4617" max="4617" width="20.7109375" style="513" customWidth="1"/>
    <col min="4618" max="4618" width="30.28515625" style="513" customWidth="1"/>
    <col min="4619" max="4619" width="10.7109375" style="513" customWidth="1"/>
    <col min="4620" max="4623" width="12.7109375" style="513" customWidth="1"/>
    <col min="4624" max="4624" width="12.7109375" style="513" bestFit="1" customWidth="1"/>
    <col min="4625" max="4625" width="10.42578125" style="513" bestFit="1" customWidth="1"/>
    <col min="4626" max="4864" width="11.42578125" style="513"/>
    <col min="4865" max="4871" width="5" style="513" customWidth="1"/>
    <col min="4872" max="4872" width="10.28515625" style="513" customWidth="1"/>
    <col min="4873" max="4873" width="20.7109375" style="513" customWidth="1"/>
    <col min="4874" max="4874" width="30.28515625" style="513" customWidth="1"/>
    <col min="4875" max="4875" width="10.7109375" style="513" customWidth="1"/>
    <col min="4876" max="4879" width="12.7109375" style="513" customWidth="1"/>
    <col min="4880" max="4880" width="12.7109375" style="513" bestFit="1" customWidth="1"/>
    <col min="4881" max="4881" width="10.42578125" style="513" bestFit="1" customWidth="1"/>
    <col min="4882" max="5120" width="11.42578125" style="513"/>
    <col min="5121" max="5127" width="5" style="513" customWidth="1"/>
    <col min="5128" max="5128" width="10.28515625" style="513" customWidth="1"/>
    <col min="5129" max="5129" width="20.7109375" style="513" customWidth="1"/>
    <col min="5130" max="5130" width="30.28515625" style="513" customWidth="1"/>
    <col min="5131" max="5131" width="10.7109375" style="513" customWidth="1"/>
    <col min="5132" max="5135" width="12.7109375" style="513" customWidth="1"/>
    <col min="5136" max="5136" width="12.7109375" style="513" bestFit="1" customWidth="1"/>
    <col min="5137" max="5137" width="10.42578125" style="513" bestFit="1" customWidth="1"/>
    <col min="5138" max="5376" width="11.42578125" style="513"/>
    <col min="5377" max="5383" width="5" style="513" customWidth="1"/>
    <col min="5384" max="5384" width="10.28515625" style="513" customWidth="1"/>
    <col min="5385" max="5385" width="20.7109375" style="513" customWidth="1"/>
    <col min="5386" max="5386" width="30.28515625" style="513" customWidth="1"/>
    <col min="5387" max="5387" width="10.7109375" style="513" customWidth="1"/>
    <col min="5388" max="5391" width="12.7109375" style="513" customWidth="1"/>
    <col min="5392" max="5392" width="12.7109375" style="513" bestFit="1" customWidth="1"/>
    <col min="5393" max="5393" width="10.42578125" style="513" bestFit="1" customWidth="1"/>
    <col min="5394" max="5632" width="11.42578125" style="513"/>
    <col min="5633" max="5639" width="5" style="513" customWidth="1"/>
    <col min="5640" max="5640" width="10.28515625" style="513" customWidth="1"/>
    <col min="5641" max="5641" width="20.7109375" style="513" customWidth="1"/>
    <col min="5642" max="5642" width="30.28515625" style="513" customWidth="1"/>
    <col min="5643" max="5643" width="10.7109375" style="513" customWidth="1"/>
    <col min="5644" max="5647" width="12.7109375" style="513" customWidth="1"/>
    <col min="5648" max="5648" width="12.7109375" style="513" bestFit="1" customWidth="1"/>
    <col min="5649" max="5649" width="10.42578125" style="513" bestFit="1" customWidth="1"/>
    <col min="5650" max="5888" width="11.42578125" style="513"/>
    <col min="5889" max="5895" width="5" style="513" customWidth="1"/>
    <col min="5896" max="5896" width="10.28515625" style="513" customWidth="1"/>
    <col min="5897" max="5897" width="20.7109375" style="513" customWidth="1"/>
    <col min="5898" max="5898" width="30.28515625" style="513" customWidth="1"/>
    <col min="5899" max="5899" width="10.7109375" style="513" customWidth="1"/>
    <col min="5900" max="5903" width="12.7109375" style="513" customWidth="1"/>
    <col min="5904" max="5904" width="12.7109375" style="513" bestFit="1" customWidth="1"/>
    <col min="5905" max="5905" width="10.42578125" style="513" bestFit="1" customWidth="1"/>
    <col min="5906" max="6144" width="11.42578125" style="513"/>
    <col min="6145" max="6151" width="5" style="513" customWidth="1"/>
    <col min="6152" max="6152" width="10.28515625" style="513" customWidth="1"/>
    <col min="6153" max="6153" width="20.7109375" style="513" customWidth="1"/>
    <col min="6154" max="6154" width="30.28515625" style="513" customWidth="1"/>
    <col min="6155" max="6155" width="10.7109375" style="513" customWidth="1"/>
    <col min="6156" max="6159" width="12.7109375" style="513" customWidth="1"/>
    <col min="6160" max="6160" width="12.7109375" style="513" bestFit="1" customWidth="1"/>
    <col min="6161" max="6161" width="10.42578125" style="513" bestFit="1" customWidth="1"/>
    <col min="6162" max="6400" width="11.42578125" style="513"/>
    <col min="6401" max="6407" width="5" style="513" customWidth="1"/>
    <col min="6408" max="6408" width="10.28515625" style="513" customWidth="1"/>
    <col min="6409" max="6409" width="20.7109375" style="513" customWidth="1"/>
    <col min="6410" max="6410" width="30.28515625" style="513" customWidth="1"/>
    <col min="6411" max="6411" width="10.7109375" style="513" customWidth="1"/>
    <col min="6412" max="6415" width="12.7109375" style="513" customWidth="1"/>
    <col min="6416" max="6416" width="12.7109375" style="513" bestFit="1" customWidth="1"/>
    <col min="6417" max="6417" width="10.42578125" style="513" bestFit="1" customWidth="1"/>
    <col min="6418" max="6656" width="11.42578125" style="513"/>
    <col min="6657" max="6663" width="5" style="513" customWidth="1"/>
    <col min="6664" max="6664" width="10.28515625" style="513" customWidth="1"/>
    <col min="6665" max="6665" width="20.7109375" style="513" customWidth="1"/>
    <col min="6666" max="6666" width="30.28515625" style="513" customWidth="1"/>
    <col min="6667" max="6667" width="10.7109375" style="513" customWidth="1"/>
    <col min="6668" max="6671" width="12.7109375" style="513" customWidth="1"/>
    <col min="6672" max="6672" width="12.7109375" style="513" bestFit="1" customWidth="1"/>
    <col min="6673" max="6673" width="10.42578125" style="513" bestFit="1" customWidth="1"/>
    <col min="6674" max="6912" width="11.42578125" style="513"/>
    <col min="6913" max="6919" width="5" style="513" customWidth="1"/>
    <col min="6920" max="6920" width="10.28515625" style="513" customWidth="1"/>
    <col min="6921" max="6921" width="20.7109375" style="513" customWidth="1"/>
    <col min="6922" max="6922" width="30.28515625" style="513" customWidth="1"/>
    <col min="6923" max="6923" width="10.7109375" style="513" customWidth="1"/>
    <col min="6924" max="6927" width="12.7109375" style="513" customWidth="1"/>
    <col min="6928" max="6928" width="12.7109375" style="513" bestFit="1" customWidth="1"/>
    <col min="6929" max="6929" width="10.42578125" style="513" bestFit="1" customWidth="1"/>
    <col min="6930" max="7168" width="11.42578125" style="513"/>
    <col min="7169" max="7175" width="5" style="513" customWidth="1"/>
    <col min="7176" max="7176" width="10.28515625" style="513" customWidth="1"/>
    <col min="7177" max="7177" width="20.7109375" style="513" customWidth="1"/>
    <col min="7178" max="7178" width="30.28515625" style="513" customWidth="1"/>
    <col min="7179" max="7179" width="10.7109375" style="513" customWidth="1"/>
    <col min="7180" max="7183" width="12.7109375" style="513" customWidth="1"/>
    <col min="7184" max="7184" width="12.7109375" style="513" bestFit="1" customWidth="1"/>
    <col min="7185" max="7185" width="10.42578125" style="513" bestFit="1" customWidth="1"/>
    <col min="7186" max="7424" width="11.42578125" style="513"/>
    <col min="7425" max="7431" width="5" style="513" customWidth="1"/>
    <col min="7432" max="7432" width="10.28515625" style="513" customWidth="1"/>
    <col min="7433" max="7433" width="20.7109375" style="513" customWidth="1"/>
    <col min="7434" max="7434" width="30.28515625" style="513" customWidth="1"/>
    <col min="7435" max="7435" width="10.7109375" style="513" customWidth="1"/>
    <col min="7436" max="7439" width="12.7109375" style="513" customWidth="1"/>
    <col min="7440" max="7440" width="12.7109375" style="513" bestFit="1" customWidth="1"/>
    <col min="7441" max="7441" width="10.42578125" style="513" bestFit="1" customWidth="1"/>
    <col min="7442" max="7680" width="11.42578125" style="513"/>
    <col min="7681" max="7687" width="5" style="513" customWidth="1"/>
    <col min="7688" max="7688" width="10.28515625" style="513" customWidth="1"/>
    <col min="7689" max="7689" width="20.7109375" style="513" customWidth="1"/>
    <col min="7690" max="7690" width="30.28515625" style="513" customWidth="1"/>
    <col min="7691" max="7691" width="10.7109375" style="513" customWidth="1"/>
    <col min="7692" max="7695" width="12.7109375" style="513" customWidth="1"/>
    <col min="7696" max="7696" width="12.7109375" style="513" bestFit="1" customWidth="1"/>
    <col min="7697" max="7697" width="10.42578125" style="513" bestFit="1" customWidth="1"/>
    <col min="7698" max="7936" width="11.42578125" style="513"/>
    <col min="7937" max="7943" width="5" style="513" customWidth="1"/>
    <col min="7944" max="7944" width="10.28515625" style="513" customWidth="1"/>
    <col min="7945" max="7945" width="20.7109375" style="513" customWidth="1"/>
    <col min="7946" max="7946" width="30.28515625" style="513" customWidth="1"/>
    <col min="7947" max="7947" width="10.7109375" style="513" customWidth="1"/>
    <col min="7948" max="7951" width="12.7109375" style="513" customWidth="1"/>
    <col min="7952" max="7952" width="12.7109375" style="513" bestFit="1" customWidth="1"/>
    <col min="7953" max="7953" width="10.42578125" style="513" bestFit="1" customWidth="1"/>
    <col min="7954" max="8192" width="11.42578125" style="513"/>
    <col min="8193" max="8199" width="5" style="513" customWidth="1"/>
    <col min="8200" max="8200" width="10.28515625" style="513" customWidth="1"/>
    <col min="8201" max="8201" width="20.7109375" style="513" customWidth="1"/>
    <col min="8202" max="8202" width="30.28515625" style="513" customWidth="1"/>
    <col min="8203" max="8203" width="10.7109375" style="513" customWidth="1"/>
    <col min="8204" max="8207" width="12.7109375" style="513" customWidth="1"/>
    <col min="8208" max="8208" width="12.7109375" style="513" bestFit="1" customWidth="1"/>
    <col min="8209" max="8209" width="10.42578125" style="513" bestFit="1" customWidth="1"/>
    <col min="8210" max="8448" width="11.42578125" style="513"/>
    <col min="8449" max="8455" width="5" style="513" customWidth="1"/>
    <col min="8456" max="8456" width="10.28515625" style="513" customWidth="1"/>
    <col min="8457" max="8457" width="20.7109375" style="513" customWidth="1"/>
    <col min="8458" max="8458" width="30.28515625" style="513" customWidth="1"/>
    <col min="8459" max="8459" width="10.7109375" style="513" customWidth="1"/>
    <col min="8460" max="8463" width="12.7109375" style="513" customWidth="1"/>
    <col min="8464" max="8464" width="12.7109375" style="513" bestFit="1" customWidth="1"/>
    <col min="8465" max="8465" width="10.42578125" style="513" bestFit="1" customWidth="1"/>
    <col min="8466" max="8704" width="11.42578125" style="513"/>
    <col min="8705" max="8711" width="5" style="513" customWidth="1"/>
    <col min="8712" max="8712" width="10.28515625" style="513" customWidth="1"/>
    <col min="8713" max="8713" width="20.7109375" style="513" customWidth="1"/>
    <col min="8714" max="8714" width="30.28515625" style="513" customWidth="1"/>
    <col min="8715" max="8715" width="10.7109375" style="513" customWidth="1"/>
    <col min="8716" max="8719" width="12.7109375" style="513" customWidth="1"/>
    <col min="8720" max="8720" width="12.7109375" style="513" bestFit="1" customWidth="1"/>
    <col min="8721" max="8721" width="10.42578125" style="513" bestFit="1" customWidth="1"/>
    <col min="8722" max="8960" width="11.42578125" style="513"/>
    <col min="8961" max="8967" width="5" style="513" customWidth="1"/>
    <col min="8968" max="8968" width="10.28515625" style="513" customWidth="1"/>
    <col min="8969" max="8969" width="20.7109375" style="513" customWidth="1"/>
    <col min="8970" max="8970" width="30.28515625" style="513" customWidth="1"/>
    <col min="8971" max="8971" width="10.7109375" style="513" customWidth="1"/>
    <col min="8972" max="8975" width="12.7109375" style="513" customWidth="1"/>
    <col min="8976" max="8976" width="12.7109375" style="513" bestFit="1" customWidth="1"/>
    <col min="8977" max="8977" width="10.42578125" style="513" bestFit="1" customWidth="1"/>
    <col min="8978" max="9216" width="11.42578125" style="513"/>
    <col min="9217" max="9223" width="5" style="513" customWidth="1"/>
    <col min="9224" max="9224" width="10.28515625" style="513" customWidth="1"/>
    <col min="9225" max="9225" width="20.7109375" style="513" customWidth="1"/>
    <col min="9226" max="9226" width="30.28515625" style="513" customWidth="1"/>
    <col min="9227" max="9227" width="10.7109375" style="513" customWidth="1"/>
    <col min="9228" max="9231" width="12.7109375" style="513" customWidth="1"/>
    <col min="9232" max="9232" width="12.7109375" style="513" bestFit="1" customWidth="1"/>
    <col min="9233" max="9233" width="10.42578125" style="513" bestFit="1" customWidth="1"/>
    <col min="9234" max="9472" width="11.42578125" style="513"/>
    <col min="9473" max="9479" width="5" style="513" customWidth="1"/>
    <col min="9480" max="9480" width="10.28515625" style="513" customWidth="1"/>
    <col min="9481" max="9481" width="20.7109375" style="513" customWidth="1"/>
    <col min="9482" max="9482" width="30.28515625" style="513" customWidth="1"/>
    <col min="9483" max="9483" width="10.7109375" style="513" customWidth="1"/>
    <col min="9484" max="9487" width="12.7109375" style="513" customWidth="1"/>
    <col min="9488" max="9488" width="12.7109375" style="513" bestFit="1" customWidth="1"/>
    <col min="9489" max="9489" width="10.42578125" style="513" bestFit="1" customWidth="1"/>
    <col min="9490" max="9728" width="11.42578125" style="513"/>
    <col min="9729" max="9735" width="5" style="513" customWidth="1"/>
    <col min="9736" max="9736" width="10.28515625" style="513" customWidth="1"/>
    <col min="9737" max="9737" width="20.7109375" style="513" customWidth="1"/>
    <col min="9738" max="9738" width="30.28515625" style="513" customWidth="1"/>
    <col min="9739" max="9739" width="10.7109375" style="513" customWidth="1"/>
    <col min="9740" max="9743" width="12.7109375" style="513" customWidth="1"/>
    <col min="9744" max="9744" width="12.7109375" style="513" bestFit="1" customWidth="1"/>
    <col min="9745" max="9745" width="10.42578125" style="513" bestFit="1" customWidth="1"/>
    <col min="9746" max="9984" width="11.42578125" style="513"/>
    <col min="9985" max="9991" width="5" style="513" customWidth="1"/>
    <col min="9992" max="9992" width="10.28515625" style="513" customWidth="1"/>
    <col min="9993" max="9993" width="20.7109375" style="513" customWidth="1"/>
    <col min="9994" max="9994" width="30.28515625" style="513" customWidth="1"/>
    <col min="9995" max="9995" width="10.7109375" style="513" customWidth="1"/>
    <col min="9996" max="9999" width="12.7109375" style="513" customWidth="1"/>
    <col min="10000" max="10000" width="12.7109375" style="513" bestFit="1" customWidth="1"/>
    <col min="10001" max="10001" width="10.42578125" style="513" bestFit="1" customWidth="1"/>
    <col min="10002" max="10240" width="11.42578125" style="513"/>
    <col min="10241" max="10247" width="5" style="513" customWidth="1"/>
    <col min="10248" max="10248" width="10.28515625" style="513" customWidth="1"/>
    <col min="10249" max="10249" width="20.7109375" style="513" customWidth="1"/>
    <col min="10250" max="10250" width="30.28515625" style="513" customWidth="1"/>
    <col min="10251" max="10251" width="10.7109375" style="513" customWidth="1"/>
    <col min="10252" max="10255" width="12.7109375" style="513" customWidth="1"/>
    <col min="10256" max="10256" width="12.7109375" style="513" bestFit="1" customWidth="1"/>
    <col min="10257" max="10257" width="10.42578125" style="513" bestFit="1" customWidth="1"/>
    <col min="10258" max="10496" width="11.42578125" style="513"/>
    <col min="10497" max="10503" width="5" style="513" customWidth="1"/>
    <col min="10504" max="10504" width="10.28515625" style="513" customWidth="1"/>
    <col min="10505" max="10505" width="20.7109375" style="513" customWidth="1"/>
    <col min="10506" max="10506" width="30.28515625" style="513" customWidth="1"/>
    <col min="10507" max="10507" width="10.7109375" style="513" customWidth="1"/>
    <col min="10508" max="10511" width="12.7109375" style="513" customWidth="1"/>
    <col min="10512" max="10512" width="12.7109375" style="513" bestFit="1" customWidth="1"/>
    <col min="10513" max="10513" width="10.42578125" style="513" bestFit="1" customWidth="1"/>
    <col min="10514" max="10752" width="11.42578125" style="513"/>
    <col min="10753" max="10759" width="5" style="513" customWidth="1"/>
    <col min="10760" max="10760" width="10.28515625" style="513" customWidth="1"/>
    <col min="10761" max="10761" width="20.7109375" style="513" customWidth="1"/>
    <col min="10762" max="10762" width="30.28515625" style="513" customWidth="1"/>
    <col min="10763" max="10763" width="10.7109375" style="513" customWidth="1"/>
    <col min="10764" max="10767" width="12.7109375" style="513" customWidth="1"/>
    <col min="10768" max="10768" width="12.7109375" style="513" bestFit="1" customWidth="1"/>
    <col min="10769" max="10769" width="10.42578125" style="513" bestFit="1" customWidth="1"/>
    <col min="10770" max="11008" width="11.42578125" style="513"/>
    <col min="11009" max="11015" width="5" style="513" customWidth="1"/>
    <col min="11016" max="11016" width="10.28515625" style="513" customWidth="1"/>
    <col min="11017" max="11017" width="20.7109375" style="513" customWidth="1"/>
    <col min="11018" max="11018" width="30.28515625" style="513" customWidth="1"/>
    <col min="11019" max="11019" width="10.7109375" style="513" customWidth="1"/>
    <col min="11020" max="11023" width="12.7109375" style="513" customWidth="1"/>
    <col min="11024" max="11024" width="12.7109375" style="513" bestFit="1" customWidth="1"/>
    <col min="11025" max="11025" width="10.42578125" style="513" bestFit="1" customWidth="1"/>
    <col min="11026" max="11264" width="11.42578125" style="513"/>
    <col min="11265" max="11271" width="5" style="513" customWidth="1"/>
    <col min="11272" max="11272" width="10.28515625" style="513" customWidth="1"/>
    <col min="11273" max="11273" width="20.7109375" style="513" customWidth="1"/>
    <col min="11274" max="11274" width="30.28515625" style="513" customWidth="1"/>
    <col min="11275" max="11275" width="10.7109375" style="513" customWidth="1"/>
    <col min="11276" max="11279" width="12.7109375" style="513" customWidth="1"/>
    <col min="11280" max="11280" width="12.7109375" style="513" bestFit="1" customWidth="1"/>
    <col min="11281" max="11281" width="10.42578125" style="513" bestFit="1" customWidth="1"/>
    <col min="11282" max="11520" width="11.42578125" style="513"/>
    <col min="11521" max="11527" width="5" style="513" customWidth="1"/>
    <col min="11528" max="11528" width="10.28515625" style="513" customWidth="1"/>
    <col min="11529" max="11529" width="20.7109375" style="513" customWidth="1"/>
    <col min="11530" max="11530" width="30.28515625" style="513" customWidth="1"/>
    <col min="11531" max="11531" width="10.7109375" style="513" customWidth="1"/>
    <col min="11532" max="11535" width="12.7109375" style="513" customWidth="1"/>
    <col min="11536" max="11536" width="12.7109375" style="513" bestFit="1" customWidth="1"/>
    <col min="11537" max="11537" width="10.42578125" style="513" bestFit="1" customWidth="1"/>
    <col min="11538" max="11776" width="11.42578125" style="513"/>
    <col min="11777" max="11783" width="5" style="513" customWidth="1"/>
    <col min="11784" max="11784" width="10.28515625" style="513" customWidth="1"/>
    <col min="11785" max="11785" width="20.7109375" style="513" customWidth="1"/>
    <col min="11786" max="11786" width="30.28515625" style="513" customWidth="1"/>
    <col min="11787" max="11787" width="10.7109375" style="513" customWidth="1"/>
    <col min="11788" max="11791" width="12.7109375" style="513" customWidth="1"/>
    <col min="11792" max="11792" width="12.7109375" style="513" bestFit="1" customWidth="1"/>
    <col min="11793" max="11793" width="10.42578125" style="513" bestFit="1" customWidth="1"/>
    <col min="11794" max="12032" width="11.42578125" style="513"/>
    <col min="12033" max="12039" width="5" style="513" customWidth="1"/>
    <col min="12040" max="12040" width="10.28515625" style="513" customWidth="1"/>
    <col min="12041" max="12041" width="20.7109375" style="513" customWidth="1"/>
    <col min="12042" max="12042" width="30.28515625" style="513" customWidth="1"/>
    <col min="12043" max="12043" width="10.7109375" style="513" customWidth="1"/>
    <col min="12044" max="12047" width="12.7109375" style="513" customWidth="1"/>
    <col min="12048" max="12048" width="12.7109375" style="513" bestFit="1" customWidth="1"/>
    <col min="12049" max="12049" width="10.42578125" style="513" bestFit="1" customWidth="1"/>
    <col min="12050" max="12288" width="11.42578125" style="513"/>
    <col min="12289" max="12295" width="5" style="513" customWidth="1"/>
    <col min="12296" max="12296" width="10.28515625" style="513" customWidth="1"/>
    <col min="12297" max="12297" width="20.7109375" style="513" customWidth="1"/>
    <col min="12298" max="12298" width="30.28515625" style="513" customWidth="1"/>
    <col min="12299" max="12299" width="10.7109375" style="513" customWidth="1"/>
    <col min="12300" max="12303" width="12.7109375" style="513" customWidth="1"/>
    <col min="12304" max="12304" width="12.7109375" style="513" bestFit="1" customWidth="1"/>
    <col min="12305" max="12305" width="10.42578125" style="513" bestFit="1" customWidth="1"/>
    <col min="12306" max="12544" width="11.42578125" style="513"/>
    <col min="12545" max="12551" width="5" style="513" customWidth="1"/>
    <col min="12552" max="12552" width="10.28515625" style="513" customWidth="1"/>
    <col min="12553" max="12553" width="20.7109375" style="513" customWidth="1"/>
    <col min="12554" max="12554" width="30.28515625" style="513" customWidth="1"/>
    <col min="12555" max="12555" width="10.7109375" style="513" customWidth="1"/>
    <col min="12556" max="12559" width="12.7109375" style="513" customWidth="1"/>
    <col min="12560" max="12560" width="12.7109375" style="513" bestFit="1" customWidth="1"/>
    <col min="12561" max="12561" width="10.42578125" style="513" bestFit="1" customWidth="1"/>
    <col min="12562" max="12800" width="11.42578125" style="513"/>
    <col min="12801" max="12807" width="5" style="513" customWidth="1"/>
    <col min="12808" max="12808" width="10.28515625" style="513" customWidth="1"/>
    <col min="12809" max="12809" width="20.7109375" style="513" customWidth="1"/>
    <col min="12810" max="12810" width="30.28515625" style="513" customWidth="1"/>
    <col min="12811" max="12811" width="10.7109375" style="513" customWidth="1"/>
    <col min="12812" max="12815" width="12.7109375" style="513" customWidth="1"/>
    <col min="12816" max="12816" width="12.7109375" style="513" bestFit="1" customWidth="1"/>
    <col min="12817" max="12817" width="10.42578125" style="513" bestFit="1" customWidth="1"/>
    <col min="12818" max="13056" width="11.42578125" style="513"/>
    <col min="13057" max="13063" width="5" style="513" customWidth="1"/>
    <col min="13064" max="13064" width="10.28515625" style="513" customWidth="1"/>
    <col min="13065" max="13065" width="20.7109375" style="513" customWidth="1"/>
    <col min="13066" max="13066" width="30.28515625" style="513" customWidth="1"/>
    <col min="13067" max="13067" width="10.7109375" style="513" customWidth="1"/>
    <col min="13068" max="13071" width="12.7109375" style="513" customWidth="1"/>
    <col min="13072" max="13072" width="12.7109375" style="513" bestFit="1" customWidth="1"/>
    <col min="13073" max="13073" width="10.42578125" style="513" bestFit="1" customWidth="1"/>
    <col min="13074" max="13312" width="11.42578125" style="513"/>
    <col min="13313" max="13319" width="5" style="513" customWidth="1"/>
    <col min="13320" max="13320" width="10.28515625" style="513" customWidth="1"/>
    <col min="13321" max="13321" width="20.7109375" style="513" customWidth="1"/>
    <col min="13322" max="13322" width="30.28515625" style="513" customWidth="1"/>
    <col min="13323" max="13323" width="10.7109375" style="513" customWidth="1"/>
    <col min="13324" max="13327" width="12.7109375" style="513" customWidth="1"/>
    <col min="13328" max="13328" width="12.7109375" style="513" bestFit="1" customWidth="1"/>
    <col min="13329" max="13329" width="10.42578125" style="513" bestFit="1" customWidth="1"/>
    <col min="13330" max="13568" width="11.42578125" style="513"/>
    <col min="13569" max="13575" width="5" style="513" customWidth="1"/>
    <col min="13576" max="13576" width="10.28515625" style="513" customWidth="1"/>
    <col min="13577" max="13577" width="20.7109375" style="513" customWidth="1"/>
    <col min="13578" max="13578" width="30.28515625" style="513" customWidth="1"/>
    <col min="13579" max="13579" width="10.7109375" style="513" customWidth="1"/>
    <col min="13580" max="13583" width="12.7109375" style="513" customWidth="1"/>
    <col min="13584" max="13584" width="12.7109375" style="513" bestFit="1" customWidth="1"/>
    <col min="13585" max="13585" width="10.42578125" style="513" bestFit="1" customWidth="1"/>
    <col min="13586" max="13824" width="11.42578125" style="513"/>
    <col min="13825" max="13831" width="5" style="513" customWidth="1"/>
    <col min="13832" max="13832" width="10.28515625" style="513" customWidth="1"/>
    <col min="13833" max="13833" width="20.7109375" style="513" customWidth="1"/>
    <col min="13834" max="13834" width="30.28515625" style="513" customWidth="1"/>
    <col min="13835" max="13835" width="10.7109375" style="513" customWidth="1"/>
    <col min="13836" max="13839" width="12.7109375" style="513" customWidth="1"/>
    <col min="13840" max="13840" width="12.7109375" style="513" bestFit="1" customWidth="1"/>
    <col min="13841" max="13841" width="10.42578125" style="513" bestFit="1" customWidth="1"/>
    <col min="13842" max="14080" width="11.42578125" style="513"/>
    <col min="14081" max="14087" width="5" style="513" customWidth="1"/>
    <col min="14088" max="14088" width="10.28515625" style="513" customWidth="1"/>
    <col min="14089" max="14089" width="20.7109375" style="513" customWidth="1"/>
    <col min="14090" max="14090" width="30.28515625" style="513" customWidth="1"/>
    <col min="14091" max="14091" width="10.7109375" style="513" customWidth="1"/>
    <col min="14092" max="14095" width="12.7109375" style="513" customWidth="1"/>
    <col min="14096" max="14096" width="12.7109375" style="513" bestFit="1" customWidth="1"/>
    <col min="14097" max="14097" width="10.42578125" style="513" bestFit="1" customWidth="1"/>
    <col min="14098" max="14336" width="11.42578125" style="513"/>
    <col min="14337" max="14343" width="5" style="513" customWidth="1"/>
    <col min="14344" max="14344" width="10.28515625" style="513" customWidth="1"/>
    <col min="14345" max="14345" width="20.7109375" style="513" customWidth="1"/>
    <col min="14346" max="14346" width="30.28515625" style="513" customWidth="1"/>
    <col min="14347" max="14347" width="10.7109375" style="513" customWidth="1"/>
    <col min="14348" max="14351" width="12.7109375" style="513" customWidth="1"/>
    <col min="14352" max="14352" width="12.7109375" style="513" bestFit="1" customWidth="1"/>
    <col min="14353" max="14353" width="10.42578125" style="513" bestFit="1" customWidth="1"/>
    <col min="14354" max="14592" width="11.42578125" style="513"/>
    <col min="14593" max="14599" width="5" style="513" customWidth="1"/>
    <col min="14600" max="14600" width="10.28515625" style="513" customWidth="1"/>
    <col min="14601" max="14601" width="20.7109375" style="513" customWidth="1"/>
    <col min="14602" max="14602" width="30.28515625" style="513" customWidth="1"/>
    <col min="14603" max="14603" width="10.7109375" style="513" customWidth="1"/>
    <col min="14604" max="14607" width="12.7109375" style="513" customWidth="1"/>
    <col min="14608" max="14608" width="12.7109375" style="513" bestFit="1" customWidth="1"/>
    <col min="14609" max="14609" width="10.42578125" style="513" bestFit="1" customWidth="1"/>
    <col min="14610" max="14848" width="11.42578125" style="513"/>
    <col min="14849" max="14855" width="5" style="513" customWidth="1"/>
    <col min="14856" max="14856" width="10.28515625" style="513" customWidth="1"/>
    <col min="14857" max="14857" width="20.7109375" style="513" customWidth="1"/>
    <col min="14858" max="14858" width="30.28515625" style="513" customWidth="1"/>
    <col min="14859" max="14859" width="10.7109375" style="513" customWidth="1"/>
    <col min="14860" max="14863" width="12.7109375" style="513" customWidth="1"/>
    <col min="14864" max="14864" width="12.7109375" style="513" bestFit="1" customWidth="1"/>
    <col min="14865" max="14865" width="10.42578125" style="513" bestFit="1" customWidth="1"/>
    <col min="14866" max="15104" width="11.42578125" style="513"/>
    <col min="15105" max="15111" width="5" style="513" customWidth="1"/>
    <col min="15112" max="15112" width="10.28515625" style="513" customWidth="1"/>
    <col min="15113" max="15113" width="20.7109375" style="513" customWidth="1"/>
    <col min="15114" max="15114" width="30.28515625" style="513" customWidth="1"/>
    <col min="15115" max="15115" width="10.7109375" style="513" customWidth="1"/>
    <col min="15116" max="15119" width="12.7109375" style="513" customWidth="1"/>
    <col min="15120" max="15120" width="12.7109375" style="513" bestFit="1" customWidth="1"/>
    <col min="15121" max="15121" width="10.42578125" style="513" bestFit="1" customWidth="1"/>
    <col min="15122" max="15360" width="11.42578125" style="513"/>
    <col min="15361" max="15367" width="5" style="513" customWidth="1"/>
    <col min="15368" max="15368" width="10.28515625" style="513" customWidth="1"/>
    <col min="15369" max="15369" width="20.7109375" style="513" customWidth="1"/>
    <col min="15370" max="15370" width="30.28515625" style="513" customWidth="1"/>
    <col min="15371" max="15371" width="10.7109375" style="513" customWidth="1"/>
    <col min="15372" max="15375" width="12.7109375" style="513" customWidth="1"/>
    <col min="15376" max="15376" width="12.7109375" style="513" bestFit="1" customWidth="1"/>
    <col min="15377" max="15377" width="10.42578125" style="513" bestFit="1" customWidth="1"/>
    <col min="15378" max="15616" width="11.42578125" style="513"/>
    <col min="15617" max="15623" width="5" style="513" customWidth="1"/>
    <col min="15624" max="15624" width="10.28515625" style="513" customWidth="1"/>
    <col min="15625" max="15625" width="20.7109375" style="513" customWidth="1"/>
    <col min="15626" max="15626" width="30.28515625" style="513" customWidth="1"/>
    <col min="15627" max="15627" width="10.7109375" style="513" customWidth="1"/>
    <col min="15628" max="15631" width="12.7109375" style="513" customWidth="1"/>
    <col min="15632" max="15632" width="12.7109375" style="513" bestFit="1" customWidth="1"/>
    <col min="15633" max="15633" width="10.42578125" style="513" bestFit="1" customWidth="1"/>
    <col min="15634" max="15872" width="11.42578125" style="513"/>
    <col min="15873" max="15879" width="5" style="513" customWidth="1"/>
    <col min="15880" max="15880" width="10.28515625" style="513" customWidth="1"/>
    <col min="15881" max="15881" width="20.7109375" style="513" customWidth="1"/>
    <col min="15882" max="15882" width="30.28515625" style="513" customWidth="1"/>
    <col min="15883" max="15883" width="10.7109375" style="513" customWidth="1"/>
    <col min="15884" max="15887" width="12.7109375" style="513" customWidth="1"/>
    <col min="15888" max="15888" width="12.7109375" style="513" bestFit="1" customWidth="1"/>
    <col min="15889" max="15889" width="10.42578125" style="513" bestFit="1" customWidth="1"/>
    <col min="15890" max="16128" width="11.42578125" style="513"/>
    <col min="16129" max="16135" width="5" style="513" customWidth="1"/>
    <col min="16136" max="16136" width="10.28515625" style="513" customWidth="1"/>
    <col min="16137" max="16137" width="20.7109375" style="513" customWidth="1"/>
    <col min="16138" max="16138" width="30.28515625" style="513" customWidth="1"/>
    <col min="16139" max="16139" width="10.7109375" style="513" customWidth="1"/>
    <col min="16140" max="16143" width="12.7109375" style="513" customWidth="1"/>
    <col min="16144" max="16144" width="12.7109375" style="513" bestFit="1" customWidth="1"/>
    <col min="16145" max="16145" width="10.42578125" style="513" bestFit="1" customWidth="1"/>
    <col min="16146" max="16384" width="11.42578125" style="513"/>
  </cols>
  <sheetData>
    <row r="1" spans="1:21" s="501" customFormat="1" ht="12">
      <c r="A1" s="1059" t="s">
        <v>139</v>
      </c>
      <c r="B1" s="1060"/>
      <c r="C1" s="1060"/>
      <c r="D1" s="1060"/>
      <c r="E1" s="1060"/>
      <c r="F1" s="1060"/>
      <c r="G1" s="1060"/>
      <c r="H1" s="1060"/>
      <c r="I1" s="1060"/>
      <c r="J1" s="1060"/>
      <c r="K1" s="1060"/>
      <c r="L1" s="1060"/>
      <c r="M1" s="1060"/>
      <c r="N1" s="1060"/>
      <c r="O1" s="1060"/>
      <c r="P1" s="1060"/>
      <c r="Q1" s="1061"/>
    </row>
    <row r="2" spans="1:21" s="501" customFormat="1" ht="18.75" customHeight="1">
      <c r="A2" s="1131" t="s">
        <v>387</v>
      </c>
      <c r="B2" s="1132"/>
      <c r="C2" s="1132"/>
      <c r="D2" s="1132"/>
      <c r="E2" s="1132"/>
      <c r="F2" s="1132"/>
      <c r="G2" s="1132"/>
      <c r="H2" s="1132"/>
      <c r="I2" s="1132"/>
      <c r="J2" s="1132"/>
      <c r="K2" s="1132"/>
      <c r="L2" s="1132"/>
      <c r="M2" s="1132"/>
      <c r="N2" s="1132"/>
      <c r="O2" s="1132"/>
      <c r="P2" s="1132"/>
      <c r="Q2" s="1133"/>
    </row>
    <row r="3" spans="1:21" s="501" customFormat="1" ht="19.5" customHeight="1">
      <c r="A3" s="1134" t="s">
        <v>535</v>
      </c>
      <c r="B3" s="1135"/>
      <c r="C3" s="1135"/>
      <c r="D3" s="1135"/>
      <c r="E3" s="1135"/>
      <c r="F3" s="1135"/>
      <c r="G3" s="1135"/>
      <c r="H3" s="1135"/>
      <c r="I3" s="1135"/>
      <c r="J3" s="1135"/>
      <c r="K3" s="1135"/>
      <c r="L3" s="1135"/>
      <c r="M3" s="1135"/>
      <c r="N3" s="1135"/>
      <c r="O3" s="1135"/>
      <c r="P3" s="1135"/>
      <c r="Q3" s="1136"/>
    </row>
    <row r="4" spans="1:21" s="501" customFormat="1" ht="26.1" customHeight="1">
      <c r="A4" s="1137" t="s">
        <v>162</v>
      </c>
      <c r="B4" s="1138"/>
      <c r="C4" s="1138"/>
      <c r="D4" s="1138"/>
      <c r="E4" s="1138"/>
      <c r="F4" s="1138"/>
      <c r="G4" s="1138"/>
      <c r="H4" s="1138"/>
      <c r="I4" s="1138"/>
      <c r="J4" s="1138"/>
      <c r="K4" s="1138"/>
      <c r="L4" s="1138"/>
      <c r="M4" s="1138"/>
      <c r="N4" s="1138"/>
      <c r="O4" s="1138"/>
      <c r="P4" s="1138"/>
      <c r="Q4" s="1138"/>
    </row>
    <row r="5" spans="1:21" s="501" customFormat="1" ht="12">
      <c r="A5" s="1139" t="s">
        <v>505</v>
      </c>
      <c r="B5" s="1140"/>
      <c r="C5" s="1140"/>
      <c r="D5" s="1140"/>
      <c r="E5" s="1140"/>
      <c r="F5" s="1140"/>
      <c r="G5" s="1140"/>
      <c r="H5" s="1140"/>
      <c r="I5" s="1140"/>
      <c r="J5" s="1140"/>
      <c r="K5" s="1140"/>
      <c r="L5" s="1140"/>
      <c r="M5" s="1140"/>
      <c r="N5" s="1140"/>
      <c r="O5" s="1140"/>
      <c r="P5" s="1140"/>
      <c r="Q5" s="1141"/>
    </row>
    <row r="6" spans="1:21" s="501" customFormat="1" ht="30.75" customHeight="1">
      <c r="A6" s="1209" t="s">
        <v>569</v>
      </c>
      <c r="B6" s="1210"/>
      <c r="C6" s="1210"/>
      <c r="D6" s="1210"/>
      <c r="E6" s="1210"/>
      <c r="F6" s="1210"/>
      <c r="G6" s="1210"/>
      <c r="H6" s="1210"/>
      <c r="I6" s="1210"/>
      <c r="J6" s="1210"/>
      <c r="K6" s="1210"/>
      <c r="L6" s="1210"/>
      <c r="M6" s="1210"/>
      <c r="N6" s="1210"/>
      <c r="O6" s="1210"/>
      <c r="P6" s="1210"/>
      <c r="Q6" s="1211"/>
      <c r="S6" s="502">
        <v>3528744</v>
      </c>
    </row>
    <row r="7" spans="1:21" s="501" customFormat="1" ht="12">
      <c r="A7" s="1139"/>
      <c r="B7" s="1140"/>
      <c r="C7" s="1140"/>
      <c r="D7" s="1140"/>
      <c r="E7" s="1140"/>
      <c r="F7" s="1140"/>
      <c r="G7" s="1140"/>
      <c r="H7" s="1140"/>
      <c r="I7" s="1140"/>
      <c r="J7" s="1140"/>
      <c r="K7" s="1140"/>
      <c r="L7" s="1140"/>
      <c r="M7" s="1140"/>
      <c r="N7" s="1140"/>
      <c r="O7" s="1140"/>
      <c r="P7" s="1140"/>
      <c r="Q7" s="1141"/>
    </row>
    <row r="8" spans="1:21" s="501" customFormat="1" ht="12">
      <c r="A8" s="1145" t="s">
        <v>507</v>
      </c>
      <c r="B8" s="1146"/>
      <c r="C8" s="1146"/>
      <c r="D8" s="1146"/>
      <c r="E8" s="1146"/>
      <c r="F8" s="1146"/>
      <c r="G8" s="1146"/>
      <c r="H8" s="1146"/>
      <c r="I8" s="1146"/>
      <c r="J8" s="1146"/>
      <c r="K8" s="1146"/>
      <c r="L8" s="1146"/>
      <c r="M8" s="1146"/>
      <c r="N8" s="1146"/>
      <c r="O8" s="1146"/>
      <c r="P8" s="1146"/>
      <c r="Q8" s="1147"/>
    </row>
    <row r="9" spans="1:21" s="501" customFormat="1" ht="34.5" customHeight="1">
      <c r="A9" s="1164" t="s">
        <v>565</v>
      </c>
      <c r="B9" s="1165"/>
      <c r="C9" s="1165"/>
      <c r="D9" s="1165"/>
      <c r="E9" s="1165"/>
      <c r="F9" s="1165"/>
      <c r="G9" s="1165"/>
      <c r="H9" s="1165"/>
      <c r="I9" s="1165"/>
      <c r="J9" s="1165"/>
      <c r="K9" s="1165"/>
      <c r="L9" s="1165"/>
      <c r="M9" s="1165"/>
      <c r="N9" s="1165"/>
      <c r="O9" s="1165"/>
      <c r="P9" s="1165"/>
      <c r="Q9" s="1166"/>
      <c r="S9" s="502">
        <f>6237652.9-3528744</f>
        <v>2708908.9000000004</v>
      </c>
    </row>
    <row r="10" spans="1:21" s="501" customFormat="1" ht="12">
      <c r="A10" s="1148"/>
      <c r="B10" s="1149"/>
      <c r="C10" s="1149"/>
      <c r="D10" s="1149"/>
      <c r="E10" s="1149"/>
      <c r="F10" s="1149"/>
      <c r="G10" s="1149"/>
      <c r="H10" s="1149"/>
      <c r="I10" s="1149"/>
      <c r="J10" s="1149"/>
      <c r="K10" s="1149"/>
      <c r="L10" s="1149"/>
      <c r="M10" s="1149"/>
      <c r="N10" s="1149"/>
      <c r="O10" s="1149"/>
      <c r="P10" s="1149"/>
      <c r="Q10" s="1150"/>
    </row>
    <row r="11" spans="1:21" s="501" customFormat="1" ht="12">
      <c r="A11" s="1151"/>
      <c r="B11" s="1140"/>
      <c r="C11" s="1140"/>
      <c r="D11" s="1140"/>
      <c r="E11" s="1140"/>
      <c r="F11" s="1140"/>
      <c r="G11" s="1140"/>
      <c r="H11" s="1140"/>
      <c r="I11" s="1140"/>
      <c r="J11" s="1140"/>
      <c r="K11" s="1140"/>
      <c r="L11" s="1140"/>
      <c r="M11" s="1140"/>
      <c r="N11" s="1140"/>
      <c r="O11" s="1140"/>
      <c r="P11" s="1140"/>
      <c r="Q11" s="1141"/>
    </row>
    <row r="12" spans="1:21" s="501" customFormat="1" ht="12">
      <c r="A12" s="1212" t="s">
        <v>508</v>
      </c>
      <c r="B12" s="1213"/>
      <c r="C12" s="1213"/>
      <c r="D12" s="1213"/>
      <c r="E12" s="1213"/>
      <c r="F12" s="1213"/>
      <c r="G12" s="1213"/>
      <c r="H12" s="1213"/>
      <c r="I12" s="1213"/>
      <c r="J12" s="1213"/>
      <c r="K12" s="1213"/>
      <c r="L12" s="1213"/>
      <c r="M12" s="1213"/>
      <c r="N12" s="1213"/>
      <c r="O12" s="1213"/>
      <c r="P12" s="1213"/>
      <c r="Q12" s="1214"/>
    </row>
    <row r="13" spans="1:21" s="501" customFormat="1" ht="12">
      <c r="A13" s="1151"/>
      <c r="B13" s="1140"/>
      <c r="C13" s="1140"/>
      <c r="D13" s="1140"/>
      <c r="E13" s="1140"/>
      <c r="F13" s="1140"/>
      <c r="G13" s="1140"/>
      <c r="H13" s="1140"/>
      <c r="I13" s="1140"/>
      <c r="J13" s="1140"/>
      <c r="K13" s="1140"/>
      <c r="L13" s="1140"/>
      <c r="M13" s="1140"/>
      <c r="N13" s="1140"/>
      <c r="O13" s="1140"/>
      <c r="P13" s="1140"/>
      <c r="Q13" s="1141"/>
    </row>
    <row r="14" spans="1:21" s="501" customFormat="1" ht="36" customHeight="1">
      <c r="A14" s="1164" t="s">
        <v>566</v>
      </c>
      <c r="B14" s="1165"/>
      <c r="C14" s="1165"/>
      <c r="D14" s="1165"/>
      <c r="E14" s="1165"/>
      <c r="F14" s="1165"/>
      <c r="G14" s="1165"/>
      <c r="H14" s="1165"/>
      <c r="I14" s="1165"/>
      <c r="J14" s="1165"/>
      <c r="K14" s="1165"/>
      <c r="L14" s="1165"/>
      <c r="M14" s="1165"/>
      <c r="N14" s="1165"/>
      <c r="O14" s="1165"/>
      <c r="P14" s="1165"/>
      <c r="Q14" s="1166"/>
    </row>
    <row r="15" spans="1:21" s="501" customFormat="1" ht="12">
      <c r="A15" s="503"/>
      <c r="B15" s="504"/>
      <c r="C15" s="504"/>
      <c r="D15" s="504"/>
      <c r="E15" s="504"/>
      <c r="F15" s="504"/>
      <c r="G15" s="504"/>
      <c r="H15" s="504"/>
      <c r="I15" s="504"/>
      <c r="J15" s="504"/>
      <c r="K15" s="504"/>
      <c r="L15" s="504"/>
      <c r="M15" s="504"/>
      <c r="N15" s="504"/>
      <c r="O15" s="504"/>
      <c r="P15" s="504"/>
      <c r="Q15" s="505"/>
    </row>
    <row r="16" spans="1:21" s="501" customFormat="1" ht="12">
      <c r="A16" s="1128"/>
      <c r="B16" s="1129"/>
      <c r="C16" s="1129"/>
      <c r="D16" s="1129"/>
      <c r="E16" s="1129"/>
      <c r="F16" s="1129"/>
      <c r="G16" s="1129"/>
      <c r="H16" s="1129"/>
      <c r="I16" s="1129"/>
      <c r="J16" s="1129"/>
      <c r="K16" s="1129"/>
      <c r="L16" s="1129"/>
      <c r="M16" s="1129"/>
      <c r="N16" s="1129"/>
      <c r="O16" s="1129"/>
      <c r="P16" s="1129"/>
      <c r="Q16" s="1130"/>
      <c r="U16" s="506"/>
    </row>
    <row r="17" spans="1:17" s="501" customFormat="1" ht="12">
      <c r="A17" s="1148"/>
      <c r="B17" s="1149"/>
      <c r="C17" s="1149"/>
      <c r="D17" s="1149"/>
      <c r="E17" s="1149"/>
      <c r="F17" s="1149"/>
      <c r="G17" s="1149"/>
      <c r="H17" s="1149"/>
      <c r="I17" s="1149"/>
      <c r="J17" s="1149"/>
      <c r="K17" s="1149"/>
      <c r="L17" s="1149"/>
      <c r="M17" s="1149"/>
      <c r="N17" s="1149"/>
      <c r="O17" s="1149"/>
      <c r="P17" s="1149"/>
      <c r="Q17" s="1150"/>
    </row>
    <row r="18" spans="1:17" s="501" customFormat="1" ht="12">
      <c r="A18" s="1151"/>
      <c r="B18" s="1140"/>
      <c r="C18" s="1140"/>
      <c r="D18" s="1140"/>
      <c r="E18" s="1140"/>
      <c r="F18" s="1140"/>
      <c r="G18" s="1140"/>
      <c r="H18" s="1140"/>
      <c r="I18" s="1140"/>
      <c r="J18" s="1140"/>
      <c r="K18" s="1140"/>
      <c r="L18" s="1140"/>
      <c r="M18" s="1140"/>
      <c r="N18" s="1140"/>
      <c r="O18" s="1140"/>
      <c r="P18" s="1140"/>
      <c r="Q18" s="1141"/>
    </row>
    <row r="19" spans="1:17" s="501" customFormat="1" ht="12">
      <c r="A19" s="503"/>
      <c r="B19" s="504"/>
      <c r="C19" s="504"/>
      <c r="D19" s="504"/>
      <c r="E19" s="504"/>
      <c r="F19" s="504"/>
      <c r="G19" s="504"/>
      <c r="H19" s="504"/>
      <c r="I19" s="504"/>
      <c r="J19" s="504"/>
      <c r="K19" s="504"/>
      <c r="L19" s="504"/>
      <c r="M19" s="504"/>
      <c r="N19" s="504"/>
      <c r="O19" s="504"/>
      <c r="P19" s="504"/>
      <c r="Q19" s="505"/>
    </row>
    <row r="20" spans="1:17" s="501" customFormat="1" ht="12">
      <c r="A20" s="1151"/>
      <c r="B20" s="1140"/>
      <c r="C20" s="1140"/>
      <c r="D20" s="1140"/>
      <c r="E20" s="1140"/>
      <c r="F20" s="1140"/>
      <c r="G20" s="1140"/>
      <c r="H20" s="1140"/>
      <c r="I20" s="1140"/>
      <c r="J20" s="1140"/>
      <c r="K20" s="1140"/>
      <c r="L20" s="1140"/>
      <c r="M20" s="1140"/>
      <c r="N20" s="1140"/>
      <c r="O20" s="1140"/>
      <c r="P20" s="1140"/>
      <c r="Q20" s="1141"/>
    </row>
    <row r="21" spans="1:17" s="501" customFormat="1" ht="12">
      <c r="A21" s="503"/>
      <c r="B21" s="504"/>
      <c r="C21" s="504"/>
      <c r="D21" s="504"/>
      <c r="E21" s="504"/>
      <c r="F21" s="504"/>
      <c r="G21" s="504"/>
      <c r="H21" s="504"/>
      <c r="I21" s="504"/>
      <c r="J21" s="504"/>
      <c r="K21" s="504"/>
      <c r="L21" s="504"/>
      <c r="M21" s="504"/>
      <c r="N21" s="504"/>
      <c r="O21" s="504"/>
      <c r="P21" s="504"/>
      <c r="Q21" s="505"/>
    </row>
    <row r="22" spans="1:17" s="501" customFormat="1" ht="12">
      <c r="A22" s="1151"/>
      <c r="B22" s="1140"/>
      <c r="C22" s="1140"/>
      <c r="D22" s="1140"/>
      <c r="E22" s="1140"/>
      <c r="F22" s="1140"/>
      <c r="G22" s="1140"/>
      <c r="H22" s="1140"/>
      <c r="I22" s="1140"/>
      <c r="J22" s="1140"/>
      <c r="K22" s="1140"/>
      <c r="L22" s="1140"/>
      <c r="M22" s="1140"/>
      <c r="N22" s="1140"/>
      <c r="O22" s="1140"/>
      <c r="P22" s="1140"/>
      <c r="Q22" s="1141"/>
    </row>
    <row r="23" spans="1:17" s="501" customFormat="1" ht="12">
      <c r="A23" s="503"/>
      <c r="B23" s="504"/>
      <c r="C23" s="504"/>
      <c r="D23" s="504"/>
      <c r="E23" s="504"/>
      <c r="F23" s="504"/>
      <c r="G23" s="504"/>
      <c r="H23" s="504"/>
      <c r="I23" s="504"/>
      <c r="J23" s="504"/>
      <c r="K23" s="504"/>
      <c r="L23" s="504"/>
      <c r="M23" s="504"/>
      <c r="N23" s="504"/>
      <c r="O23" s="504"/>
      <c r="P23" s="504"/>
      <c r="Q23" s="505"/>
    </row>
    <row r="24" spans="1:17" s="501" customFormat="1" ht="12">
      <c r="A24" s="503"/>
      <c r="B24" s="504"/>
      <c r="C24" s="504"/>
      <c r="D24" s="504"/>
      <c r="E24" s="504"/>
      <c r="F24" s="504"/>
      <c r="G24" s="504"/>
      <c r="H24" s="504"/>
      <c r="I24" s="504"/>
      <c r="J24" s="504"/>
      <c r="K24" s="504"/>
      <c r="L24" s="504"/>
      <c r="M24" s="504"/>
      <c r="N24" s="504"/>
      <c r="O24" s="504"/>
      <c r="P24" s="504"/>
      <c r="Q24" s="505"/>
    </row>
    <row r="25" spans="1:17">
      <c r="A25" s="1158"/>
      <c r="B25" s="1159"/>
      <c r="C25" s="1159"/>
      <c r="D25" s="1159"/>
      <c r="E25" s="1159"/>
      <c r="F25" s="1159"/>
      <c r="G25" s="1159"/>
      <c r="H25" s="1159"/>
      <c r="I25" s="1159"/>
      <c r="J25" s="1159"/>
      <c r="K25" s="1159"/>
      <c r="L25" s="1159"/>
      <c r="M25" s="1159"/>
      <c r="N25" s="1159"/>
      <c r="O25" s="1159"/>
      <c r="P25" s="1159"/>
      <c r="Q25" s="1160"/>
    </row>
    <row r="26" spans="1:17" ht="12.75" customHeight="1">
      <c r="A26" s="517"/>
      <c r="B26" s="517"/>
      <c r="C26" s="517"/>
      <c r="D26" s="517"/>
      <c r="E26" s="518"/>
      <c r="F26" s="518"/>
      <c r="G26" s="518"/>
      <c r="H26" s="518"/>
      <c r="I26" s="518"/>
      <c r="J26" s="518"/>
      <c r="K26" s="518"/>
      <c r="L26" s="518"/>
      <c r="M26" s="518"/>
      <c r="N26" s="518"/>
      <c r="O26" s="518"/>
      <c r="P26" s="518"/>
      <c r="Q26" s="518"/>
    </row>
    <row r="27" spans="1:17" ht="12.75" customHeight="1">
      <c r="A27" s="517"/>
      <c r="B27" s="517"/>
      <c r="C27" s="517"/>
      <c r="D27" s="517"/>
      <c r="E27" s="546"/>
      <c r="F27" s="546"/>
      <c r="G27" s="546"/>
      <c r="H27" s="546"/>
      <c r="I27" s="546"/>
      <c r="J27" s="546"/>
      <c r="K27" s="546"/>
      <c r="L27" s="546"/>
      <c r="M27" s="546"/>
      <c r="N27" s="546"/>
      <c r="O27" s="546"/>
      <c r="P27" s="546"/>
      <c r="Q27" s="546"/>
    </row>
    <row r="28" spans="1:17" ht="12.75" customHeight="1">
      <c r="A28" s="517"/>
      <c r="B28" s="517"/>
      <c r="C28" s="517"/>
      <c r="D28" s="517"/>
      <c r="E28" s="546"/>
      <c r="F28" s="546"/>
      <c r="G28" s="546"/>
      <c r="H28" s="546"/>
      <c r="I28" s="546"/>
      <c r="J28" s="546"/>
      <c r="K28" s="546"/>
      <c r="L28" s="546"/>
      <c r="M28" s="546"/>
      <c r="N28" s="546"/>
      <c r="O28" s="546"/>
      <c r="P28" s="546"/>
      <c r="Q28" s="546"/>
    </row>
    <row r="29" spans="1:17" ht="12.75" customHeight="1">
      <c r="A29" s="517"/>
      <c r="B29" s="517"/>
      <c r="C29" s="517"/>
      <c r="D29" s="517"/>
      <c r="E29" s="546"/>
      <c r="F29" s="546"/>
      <c r="G29" s="546"/>
      <c r="H29" s="546"/>
      <c r="I29" s="546"/>
      <c r="J29" s="546"/>
      <c r="K29" s="546"/>
      <c r="L29" s="546"/>
      <c r="M29" s="546"/>
      <c r="N29" s="546"/>
      <c r="O29" s="546"/>
      <c r="P29" s="546"/>
      <c r="Q29" s="546"/>
    </row>
    <row r="30" spans="1:17" ht="12.75" customHeight="1">
      <c r="A30" s="517"/>
      <c r="B30" s="517"/>
      <c r="C30" s="517"/>
      <c r="D30" s="517"/>
      <c r="E30" s="546"/>
      <c r="F30" s="546"/>
      <c r="G30" s="546"/>
      <c r="H30" s="546"/>
      <c r="I30" s="546"/>
      <c r="J30" s="546"/>
      <c r="K30" s="546"/>
      <c r="L30" s="546"/>
      <c r="M30" s="546"/>
      <c r="N30" s="546"/>
      <c r="O30" s="546"/>
      <c r="P30" s="546"/>
      <c r="Q30" s="546"/>
    </row>
    <row r="31" spans="1:17" ht="12.75" customHeight="1">
      <c r="A31" s="517"/>
      <c r="B31" s="517"/>
      <c r="C31" s="517"/>
      <c r="D31" s="517"/>
      <c r="E31" s="546"/>
      <c r="F31" s="546"/>
      <c r="G31" s="546"/>
      <c r="H31" s="546"/>
      <c r="I31" s="546"/>
      <c r="J31" s="546"/>
      <c r="K31" s="546"/>
      <c r="L31" s="546"/>
      <c r="M31" s="546"/>
      <c r="N31" s="546"/>
      <c r="O31" s="546"/>
      <c r="P31" s="546"/>
      <c r="Q31" s="546"/>
    </row>
    <row r="32" spans="1:17" ht="12.75" customHeight="1">
      <c r="A32" s="517"/>
      <c r="B32" s="517"/>
      <c r="C32" s="517"/>
      <c r="D32" s="517"/>
      <c r="E32" s="546"/>
      <c r="F32" s="546"/>
      <c r="G32" s="546"/>
      <c r="H32" s="546"/>
      <c r="I32" s="546"/>
      <c r="J32" s="546"/>
      <c r="K32" s="546"/>
      <c r="L32" s="546"/>
      <c r="M32" s="546"/>
      <c r="N32" s="546"/>
      <c r="O32" s="546"/>
      <c r="P32" s="546"/>
      <c r="Q32" s="546"/>
    </row>
    <row r="33" spans="1:18" ht="13.5" customHeight="1">
      <c r="A33" s="519"/>
      <c r="B33" s="519"/>
      <c r="C33" s="519"/>
      <c r="E33" s="520"/>
      <c r="F33" s="521"/>
      <c r="G33" s="521"/>
      <c r="H33" s="521"/>
      <c r="I33" s="522"/>
      <c r="J33" s="522"/>
      <c r="K33" s="522"/>
      <c r="L33" s="522"/>
      <c r="M33" s="522"/>
      <c r="N33" s="522"/>
      <c r="O33" s="522"/>
      <c r="P33" s="522"/>
      <c r="Q33" s="522"/>
      <c r="R33" s="523"/>
    </row>
    <row r="34" spans="1:18" s="525" customFormat="1" ht="14.25" customHeight="1">
      <c r="A34" s="524" t="s">
        <v>17</v>
      </c>
      <c r="B34" s="524"/>
      <c r="C34" s="524"/>
      <c r="E34" s="526"/>
      <c r="F34" s="527"/>
      <c r="G34" s="527"/>
      <c r="H34" s="527"/>
      <c r="I34" s="522"/>
      <c r="J34" s="528"/>
      <c r="K34" s="1161" t="s">
        <v>461</v>
      </c>
      <c r="L34" s="1161"/>
      <c r="M34" s="1161"/>
      <c r="N34" s="1161"/>
      <c r="O34" s="529"/>
      <c r="P34" s="528"/>
      <c r="Q34" s="528"/>
      <c r="R34" s="530"/>
    </row>
    <row r="35" spans="1:18" s="525" customFormat="1" ht="39.75" customHeight="1">
      <c r="A35" s="531"/>
      <c r="B35" s="1162" t="s">
        <v>458</v>
      </c>
      <c r="C35" s="1163"/>
      <c r="D35" s="1163"/>
      <c r="E35" s="1163"/>
      <c r="F35" s="1163"/>
      <c r="G35" s="1163"/>
      <c r="H35" s="1163"/>
      <c r="I35" s="1163"/>
      <c r="J35" s="531"/>
      <c r="K35" s="1057" t="s">
        <v>459</v>
      </c>
      <c r="L35" s="1058"/>
      <c r="M35" s="1058"/>
      <c r="N35" s="1058"/>
      <c r="O35" s="531"/>
    </row>
  </sheetData>
  <mergeCells count="23">
    <mergeCell ref="A22:Q22"/>
    <mergeCell ref="A25:Q25"/>
    <mergeCell ref="K34:N34"/>
    <mergeCell ref="B35:I35"/>
    <mergeCell ref="K35:N35"/>
    <mergeCell ref="A20:Q20"/>
    <mergeCell ref="A7:Q7"/>
    <mergeCell ref="A8:Q8"/>
    <mergeCell ref="A9:Q9"/>
    <mergeCell ref="A10:Q10"/>
    <mergeCell ref="A11:Q11"/>
    <mergeCell ref="A12:Q12"/>
    <mergeCell ref="A13:Q13"/>
    <mergeCell ref="A14:Q14"/>
    <mergeCell ref="A16:Q16"/>
    <mergeCell ref="A17:Q17"/>
    <mergeCell ref="A18:Q18"/>
    <mergeCell ref="A6:Q6"/>
    <mergeCell ref="A1:Q1"/>
    <mergeCell ref="A2:Q2"/>
    <mergeCell ref="A3:Q3"/>
    <mergeCell ref="A4:Q4"/>
    <mergeCell ref="A5:Q5"/>
  </mergeCells>
  <printOptions horizontalCentered="1"/>
  <pageMargins left="0.23622047244094491" right="0.23622047244094491" top="1.02362204724409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AE42"/>
    <pageSetUpPr fitToPage="1"/>
  </sheetPr>
  <dimension ref="A1:T81"/>
  <sheetViews>
    <sheetView showGridLines="0" view="pageBreakPreview" topLeftCell="A8" zoomScaleNormal="85" zoomScaleSheetLayoutView="100" workbookViewId="0">
      <selection activeCell="P67" sqref="P67"/>
    </sheetView>
  </sheetViews>
  <sheetFormatPr baseColWidth="10" defaultColWidth="11.42578125" defaultRowHeight="13.5"/>
  <cols>
    <col min="1" max="1" width="4.85546875" style="26" customWidth="1"/>
    <col min="2" max="2" width="5.42578125" style="26" bestFit="1" customWidth="1"/>
    <col min="3" max="5" width="4.5703125" style="26" customWidth="1"/>
    <col min="6" max="6" width="7.28515625" style="26" customWidth="1"/>
    <col min="7" max="7" width="30.7109375" style="26" customWidth="1"/>
    <col min="8" max="8" width="11.5703125" style="26" customWidth="1"/>
    <col min="9" max="9" width="9" style="26" bestFit="1" customWidth="1"/>
    <col min="10" max="10" width="11.42578125" style="26" bestFit="1" customWidth="1"/>
    <col min="11" max="11" width="11.140625" style="26" bestFit="1" customWidth="1"/>
    <col min="12" max="12" width="8" style="26" bestFit="1" customWidth="1"/>
    <col min="13" max="18" width="14.42578125" style="26" customWidth="1"/>
    <col min="19" max="19" width="9.140625" style="26" customWidth="1"/>
    <col min="20" max="20" width="7.42578125" style="26" customWidth="1"/>
    <col min="21" max="16384" width="11.42578125" style="26"/>
  </cols>
  <sheetData>
    <row r="1" spans="1:20" s="316" customFormat="1" ht="24" customHeight="1">
      <c r="A1" s="1097" t="s">
        <v>163</v>
      </c>
      <c r="B1" s="1098"/>
      <c r="C1" s="1098"/>
      <c r="D1" s="1098"/>
      <c r="E1" s="1098"/>
      <c r="F1" s="1098"/>
      <c r="G1" s="1098"/>
      <c r="H1" s="1098"/>
      <c r="I1" s="1098"/>
      <c r="J1" s="1098"/>
      <c r="K1" s="1098"/>
      <c r="L1" s="1098"/>
      <c r="M1" s="1098"/>
      <c r="N1" s="1098"/>
      <c r="O1" s="1098"/>
      <c r="P1" s="1098"/>
      <c r="Q1" s="1098"/>
      <c r="R1" s="1098"/>
      <c r="S1" s="1098"/>
      <c r="T1" s="1099"/>
    </row>
    <row r="2" spans="1:20" s="316" customFormat="1" ht="16.5" customHeight="1">
      <c r="A2" s="1100" t="s">
        <v>387</v>
      </c>
      <c r="B2" s="1101"/>
      <c r="C2" s="1101"/>
      <c r="D2" s="1101"/>
      <c r="E2" s="1101"/>
      <c r="F2" s="1101"/>
      <c r="G2" s="1101"/>
      <c r="H2" s="1101"/>
      <c r="I2" s="1101"/>
      <c r="J2" s="1101"/>
      <c r="K2" s="1101"/>
      <c r="L2" s="1101"/>
      <c r="M2" s="1101"/>
      <c r="N2" s="317"/>
      <c r="O2" s="317"/>
      <c r="P2" s="317"/>
      <c r="Q2" s="317"/>
      <c r="R2" s="317"/>
      <c r="S2" s="318"/>
      <c r="T2" s="319"/>
    </row>
    <row r="3" spans="1:20" s="316" customFormat="1" ht="15" customHeight="1">
      <c r="A3" s="1102" t="s">
        <v>116</v>
      </c>
      <c r="B3" s="1102" t="s">
        <v>7</v>
      </c>
      <c r="C3" s="1102" t="s">
        <v>8</v>
      </c>
      <c r="D3" s="1102" t="s">
        <v>9</v>
      </c>
      <c r="E3" s="1102" t="s">
        <v>0</v>
      </c>
      <c r="F3" s="1102" t="s">
        <v>32</v>
      </c>
      <c r="G3" s="1122" t="s">
        <v>122</v>
      </c>
      <c r="H3" s="1122" t="s">
        <v>121</v>
      </c>
      <c r="I3" s="1097" t="s">
        <v>127</v>
      </c>
      <c r="J3" s="1098"/>
      <c r="K3" s="1098"/>
      <c r="L3" s="1098"/>
      <c r="M3" s="1098"/>
      <c r="N3" s="1098"/>
      <c r="O3" s="1098"/>
      <c r="P3" s="1098"/>
      <c r="Q3" s="1098"/>
      <c r="R3" s="1098"/>
      <c r="S3" s="1098"/>
      <c r="T3" s="1099"/>
    </row>
    <row r="4" spans="1:20" s="316" customFormat="1" ht="15" customHeight="1">
      <c r="A4" s="1103"/>
      <c r="B4" s="1103"/>
      <c r="C4" s="1105"/>
      <c r="D4" s="1105"/>
      <c r="E4" s="1103"/>
      <c r="F4" s="1103"/>
      <c r="G4" s="1123"/>
      <c r="H4" s="1123"/>
      <c r="I4" s="1110" t="s">
        <v>117</v>
      </c>
      <c r="J4" s="1111"/>
      <c r="K4" s="1111"/>
      <c r="L4" s="1112"/>
      <c r="M4" s="1110" t="s">
        <v>118</v>
      </c>
      <c r="N4" s="1216"/>
      <c r="O4" s="1216"/>
      <c r="P4" s="1216"/>
      <c r="Q4" s="1216"/>
      <c r="R4" s="1216"/>
      <c r="S4" s="1217"/>
      <c r="T4" s="1218" t="s">
        <v>29</v>
      </c>
    </row>
    <row r="5" spans="1:20" s="316" customFormat="1" ht="45" customHeight="1">
      <c r="A5" s="1215"/>
      <c r="B5" s="1215"/>
      <c r="C5" s="1104"/>
      <c r="D5" s="1104"/>
      <c r="E5" s="1215"/>
      <c r="F5" s="1215"/>
      <c r="G5" s="1124"/>
      <c r="H5" s="1124"/>
      <c r="I5" s="320" t="s">
        <v>140</v>
      </c>
      <c r="J5" s="320" t="s">
        <v>141</v>
      </c>
      <c r="K5" s="320" t="s">
        <v>142</v>
      </c>
      <c r="L5" s="320" t="s">
        <v>45</v>
      </c>
      <c r="M5" s="321" t="s">
        <v>143</v>
      </c>
      <c r="N5" s="321" t="s">
        <v>144</v>
      </c>
      <c r="O5" s="321" t="s">
        <v>145</v>
      </c>
      <c r="P5" s="321" t="s">
        <v>146</v>
      </c>
      <c r="Q5" s="321" t="s">
        <v>147</v>
      </c>
      <c r="R5" s="321" t="s">
        <v>148</v>
      </c>
      <c r="S5" s="320" t="s">
        <v>46</v>
      </c>
      <c r="T5" s="1219"/>
    </row>
    <row r="6" spans="1:20" s="316" customFormat="1" ht="24">
      <c r="A6" s="322">
        <v>1</v>
      </c>
      <c r="B6" s="322"/>
      <c r="C6" s="322"/>
      <c r="D6" s="322"/>
      <c r="E6" s="322"/>
      <c r="F6" s="322"/>
      <c r="G6" s="323" t="s">
        <v>392</v>
      </c>
      <c r="H6" s="324"/>
      <c r="I6" s="325"/>
      <c r="J6" s="325"/>
      <c r="K6" s="325"/>
      <c r="L6" s="325"/>
      <c r="M6" s="572">
        <f>+M7+M12+M60</f>
        <v>10633218953</v>
      </c>
      <c r="N6" s="572">
        <f t="shared" ref="N6:R6" si="0">+N7+N12+N60</f>
        <v>11372748503.629995</v>
      </c>
      <c r="O6" s="572">
        <f t="shared" si="0"/>
        <v>10944027369.250004</v>
      </c>
      <c r="P6" s="572">
        <f t="shared" si="0"/>
        <v>9811698907.5799942</v>
      </c>
      <c r="Q6" s="572">
        <f t="shared" si="0"/>
        <v>9811698907.5799942</v>
      </c>
      <c r="R6" s="572">
        <f t="shared" si="0"/>
        <v>9811698907.5799942</v>
      </c>
      <c r="S6" s="325"/>
      <c r="T6" s="325"/>
    </row>
    <row r="7" spans="1:20" s="316" customFormat="1" ht="12">
      <c r="A7" s="326"/>
      <c r="B7" s="327">
        <v>1</v>
      </c>
      <c r="C7" s="327"/>
      <c r="D7" s="327"/>
      <c r="E7" s="327"/>
      <c r="F7" s="327"/>
      <c r="G7" s="328" t="s">
        <v>300</v>
      </c>
      <c r="H7" s="329"/>
      <c r="I7" s="330"/>
      <c r="J7" s="330"/>
      <c r="K7" s="330"/>
      <c r="L7" s="331"/>
      <c r="M7" s="569">
        <f t="shared" ref="M7:R9" si="1">+M8</f>
        <v>2733925</v>
      </c>
      <c r="N7" s="569">
        <f t="shared" si="1"/>
        <v>1466367</v>
      </c>
      <c r="O7" s="569">
        <f t="shared" si="1"/>
        <v>1114211.1600000001</v>
      </c>
      <c r="P7" s="569">
        <f t="shared" si="1"/>
        <v>1105486.1600000001</v>
      </c>
      <c r="Q7" s="569">
        <f t="shared" si="1"/>
        <v>1105486.1600000001</v>
      </c>
      <c r="R7" s="569">
        <f t="shared" si="1"/>
        <v>1105486.1600000001</v>
      </c>
      <c r="S7" s="331"/>
      <c r="T7" s="331"/>
    </row>
    <row r="8" spans="1:20" s="316" customFormat="1" ht="13.5" customHeight="1">
      <c r="A8" s="327"/>
      <c r="B8" s="326"/>
      <c r="C8" s="327">
        <v>2</v>
      </c>
      <c r="D8" s="327"/>
      <c r="E8" s="327"/>
      <c r="F8" s="327"/>
      <c r="G8" s="323" t="s">
        <v>302</v>
      </c>
      <c r="H8" s="329"/>
      <c r="I8" s="332"/>
      <c r="J8" s="333"/>
      <c r="K8" s="333"/>
      <c r="L8" s="334"/>
      <c r="M8" s="569">
        <f t="shared" si="1"/>
        <v>2733925</v>
      </c>
      <c r="N8" s="569">
        <f t="shared" si="1"/>
        <v>1466367</v>
      </c>
      <c r="O8" s="569">
        <f t="shared" si="1"/>
        <v>1114211.1600000001</v>
      </c>
      <c r="P8" s="569">
        <f t="shared" si="1"/>
        <v>1105486.1600000001</v>
      </c>
      <c r="Q8" s="569">
        <f t="shared" si="1"/>
        <v>1105486.1600000001</v>
      </c>
      <c r="R8" s="569">
        <f t="shared" si="1"/>
        <v>1105486.1600000001</v>
      </c>
      <c r="S8" s="336"/>
      <c r="T8" s="337"/>
    </row>
    <row r="9" spans="1:20" s="316" customFormat="1" ht="12">
      <c r="A9" s="322"/>
      <c r="B9" s="326"/>
      <c r="C9" s="326"/>
      <c r="D9" s="322">
        <v>4</v>
      </c>
      <c r="E9" s="322"/>
      <c r="F9" s="322"/>
      <c r="G9" s="323" t="s">
        <v>393</v>
      </c>
      <c r="H9" s="329"/>
      <c r="I9" s="332"/>
      <c r="J9" s="333"/>
      <c r="K9" s="333"/>
      <c r="L9" s="338"/>
      <c r="M9" s="569">
        <f t="shared" si="1"/>
        <v>2733925</v>
      </c>
      <c r="N9" s="569">
        <f t="shared" si="1"/>
        <v>1466367</v>
      </c>
      <c r="O9" s="569">
        <f t="shared" si="1"/>
        <v>1114211.1600000001</v>
      </c>
      <c r="P9" s="569">
        <f t="shared" si="1"/>
        <v>1105486.1600000001</v>
      </c>
      <c r="Q9" s="569">
        <f t="shared" si="1"/>
        <v>1105486.1600000001</v>
      </c>
      <c r="R9" s="569">
        <f t="shared" si="1"/>
        <v>1105486.1600000001</v>
      </c>
      <c r="S9" s="340"/>
      <c r="T9" s="341"/>
    </row>
    <row r="10" spans="1:20" s="316" customFormat="1" ht="28.5" customHeight="1">
      <c r="A10" s="322"/>
      <c r="B10" s="322"/>
      <c r="C10" s="322"/>
      <c r="D10" s="326"/>
      <c r="E10" s="327">
        <v>310</v>
      </c>
      <c r="F10" s="327"/>
      <c r="G10" s="328" t="s">
        <v>394</v>
      </c>
      <c r="H10" s="324" t="s">
        <v>395</v>
      </c>
      <c r="I10" s="338">
        <v>340630</v>
      </c>
      <c r="J10" s="338">
        <v>340630</v>
      </c>
      <c r="K10" s="338">
        <v>314232</v>
      </c>
      <c r="L10" s="341">
        <f>+K10/I10*100</f>
        <v>92.250242198279651</v>
      </c>
      <c r="M10" s="569">
        <v>2733925</v>
      </c>
      <c r="N10" s="569">
        <v>1466367</v>
      </c>
      <c r="O10" s="569">
        <v>1114211.1600000001</v>
      </c>
      <c r="P10" s="569">
        <v>1105486.1600000001</v>
      </c>
      <c r="Q10" s="569">
        <v>1105486.1600000001</v>
      </c>
      <c r="R10" s="569">
        <v>1105486.1600000001</v>
      </c>
      <c r="S10" s="341">
        <f>+Q10/M10*100</f>
        <v>40.435862724837008</v>
      </c>
      <c r="T10" s="341">
        <f>+L10/S10</f>
        <v>2.2813966608313909</v>
      </c>
    </row>
    <row r="11" spans="1:20" s="316" customFormat="1" ht="24">
      <c r="A11" s="322"/>
      <c r="B11" s="322"/>
      <c r="C11" s="322"/>
      <c r="D11" s="327"/>
      <c r="E11" s="326"/>
      <c r="F11" s="327" t="s">
        <v>396</v>
      </c>
      <c r="G11" s="328" t="s">
        <v>397</v>
      </c>
      <c r="H11" s="324" t="s">
        <v>395</v>
      </c>
      <c r="I11" s="338">
        <v>340630</v>
      </c>
      <c r="J11" s="338">
        <v>340630</v>
      </c>
      <c r="K11" s="338">
        <v>314232</v>
      </c>
      <c r="L11" s="341">
        <f>+K11/I11*100</f>
        <v>92.250242198279651</v>
      </c>
      <c r="M11" s="569">
        <v>2733925</v>
      </c>
      <c r="N11" s="569">
        <v>1466367</v>
      </c>
      <c r="O11" s="569">
        <v>1114211.1600000001</v>
      </c>
      <c r="P11" s="569">
        <v>1105486.1600000001</v>
      </c>
      <c r="Q11" s="569">
        <v>1105486.1600000001</v>
      </c>
      <c r="R11" s="569">
        <v>1105486.1600000001</v>
      </c>
      <c r="S11" s="341">
        <f>+Q11/M11*100</f>
        <v>40.435862724837008</v>
      </c>
      <c r="T11" s="341">
        <f>+L11/S11</f>
        <v>2.2813966608313909</v>
      </c>
    </row>
    <row r="12" spans="1:20" s="316" customFormat="1" ht="12">
      <c r="A12" s="322"/>
      <c r="B12" s="322">
        <v>2</v>
      </c>
      <c r="C12" s="322"/>
      <c r="D12" s="322"/>
      <c r="E12" s="322"/>
      <c r="F12" s="326"/>
      <c r="G12" s="343" t="s">
        <v>309</v>
      </c>
      <c r="H12" s="344"/>
      <c r="I12" s="338"/>
      <c r="J12" s="338"/>
      <c r="K12" s="338"/>
      <c r="L12" s="338"/>
      <c r="M12" s="569">
        <f>+M13+M17</f>
        <v>10304654957</v>
      </c>
      <c r="N12" s="569">
        <f t="shared" ref="N12:R12" si="2">+N13+N17</f>
        <v>10958857360.809996</v>
      </c>
      <c r="O12" s="569">
        <f t="shared" si="2"/>
        <v>10559693259.340004</v>
      </c>
      <c r="P12" s="569">
        <f t="shared" si="2"/>
        <v>9504465707.2499943</v>
      </c>
      <c r="Q12" s="569">
        <f t="shared" si="2"/>
        <v>9504465707.2499943</v>
      </c>
      <c r="R12" s="569">
        <f t="shared" si="2"/>
        <v>9504465707.2499943</v>
      </c>
      <c r="S12" s="340"/>
      <c r="T12" s="341"/>
    </row>
    <row r="13" spans="1:20" s="316" customFormat="1" ht="12">
      <c r="A13" s="322"/>
      <c r="B13" s="322"/>
      <c r="C13" s="322">
        <v>2</v>
      </c>
      <c r="D13" s="322"/>
      <c r="E13" s="322"/>
      <c r="F13" s="322"/>
      <c r="G13" s="323" t="s">
        <v>398</v>
      </c>
      <c r="H13" s="329"/>
      <c r="I13" s="338"/>
      <c r="J13" s="338"/>
      <c r="K13" s="338"/>
      <c r="L13" s="338"/>
      <c r="M13" s="569">
        <f>+M14</f>
        <v>86734893</v>
      </c>
      <c r="N13" s="569">
        <f t="shared" ref="N13:R13" si="3">+N14</f>
        <v>86483858.010000005</v>
      </c>
      <c r="O13" s="569">
        <f t="shared" si="3"/>
        <v>75919139.13000001</v>
      </c>
      <c r="P13" s="569">
        <f t="shared" si="3"/>
        <v>62873621.679999992</v>
      </c>
      <c r="Q13" s="569">
        <f t="shared" si="3"/>
        <v>62873621.679999992</v>
      </c>
      <c r="R13" s="569">
        <f t="shared" si="3"/>
        <v>62873621.679999992</v>
      </c>
      <c r="S13" s="340"/>
      <c r="T13" s="341"/>
    </row>
    <row r="14" spans="1:20" s="316" customFormat="1" ht="12">
      <c r="A14" s="322"/>
      <c r="B14" s="322"/>
      <c r="C14" s="322"/>
      <c r="D14" s="322">
        <v>6</v>
      </c>
      <c r="E14" s="322"/>
      <c r="F14" s="322"/>
      <c r="G14" s="323" t="s">
        <v>399</v>
      </c>
      <c r="H14" s="329"/>
      <c r="I14" s="338"/>
      <c r="J14" s="338"/>
      <c r="K14" s="338"/>
      <c r="L14" s="338"/>
      <c r="M14" s="569">
        <f>+M15+M16</f>
        <v>86734893</v>
      </c>
      <c r="N14" s="569">
        <f t="shared" ref="N14:R14" si="4">+N15+N16</f>
        <v>86483858.010000005</v>
      </c>
      <c r="O14" s="569">
        <f t="shared" si="4"/>
        <v>75919139.13000001</v>
      </c>
      <c r="P14" s="569">
        <f t="shared" si="4"/>
        <v>62873621.679999992</v>
      </c>
      <c r="Q14" s="569">
        <f t="shared" si="4"/>
        <v>62873621.679999992</v>
      </c>
      <c r="R14" s="569">
        <f t="shared" si="4"/>
        <v>62873621.679999992</v>
      </c>
      <c r="S14" s="340"/>
      <c r="T14" s="341"/>
    </row>
    <row r="15" spans="1:20" s="316" customFormat="1" ht="12">
      <c r="A15" s="322"/>
      <c r="B15" s="322"/>
      <c r="C15" s="322"/>
      <c r="D15" s="322"/>
      <c r="E15" s="322">
        <v>371</v>
      </c>
      <c r="F15" s="322"/>
      <c r="G15" s="323" t="s">
        <v>400</v>
      </c>
      <c r="H15" s="329" t="s">
        <v>401</v>
      </c>
      <c r="I15" s="338">
        <v>45567</v>
      </c>
      <c r="J15" s="338">
        <v>45567</v>
      </c>
      <c r="K15" s="338">
        <v>27516</v>
      </c>
      <c r="L15" s="341">
        <f>+K15/I15*100</f>
        <v>60.385805517150573</v>
      </c>
      <c r="M15" s="569">
        <v>72917609</v>
      </c>
      <c r="N15" s="569">
        <v>76319140</v>
      </c>
      <c r="O15" s="569">
        <v>71117855.24000001</v>
      </c>
      <c r="P15" s="569">
        <v>58342657.269999996</v>
      </c>
      <c r="Q15" s="569">
        <v>58342657.269999996</v>
      </c>
      <c r="R15" s="569">
        <v>58342657.269999996</v>
      </c>
      <c r="S15" s="341">
        <f>+Q15/M15*100</f>
        <v>80.011753086966948</v>
      </c>
      <c r="T15" s="341">
        <f>+L15/S15</f>
        <v>0.75471169156255835</v>
      </c>
    </row>
    <row r="16" spans="1:20" s="316" customFormat="1" ht="12">
      <c r="A16" s="322"/>
      <c r="B16" s="322"/>
      <c r="C16" s="322"/>
      <c r="D16" s="322"/>
      <c r="E16" s="322">
        <v>372</v>
      </c>
      <c r="F16" s="322"/>
      <c r="G16" s="323" t="s">
        <v>402</v>
      </c>
      <c r="H16" s="329" t="s">
        <v>401</v>
      </c>
      <c r="I16" s="338">
        <v>16998</v>
      </c>
      <c r="J16" s="338">
        <v>16998</v>
      </c>
      <c r="K16" s="338">
        <v>8137</v>
      </c>
      <c r="L16" s="341">
        <f>+K16/I16*100</f>
        <v>47.870337686786677</v>
      </c>
      <c r="M16" s="569">
        <v>13817284</v>
      </c>
      <c r="N16" s="569">
        <v>10164718.01</v>
      </c>
      <c r="O16" s="569">
        <v>4801283.8899999997</v>
      </c>
      <c r="P16" s="569">
        <v>4530964.41</v>
      </c>
      <c r="Q16" s="569">
        <v>4530964.41</v>
      </c>
      <c r="R16" s="569">
        <v>4530964.41</v>
      </c>
      <c r="S16" s="341">
        <f>+Q16/M16*100</f>
        <v>32.792004637090763</v>
      </c>
      <c r="T16" s="341">
        <f>+L16/S16</f>
        <v>1.4598173614747827</v>
      </c>
    </row>
    <row r="17" spans="1:20" s="316" customFormat="1" ht="12">
      <c r="A17" s="322"/>
      <c r="B17" s="322"/>
      <c r="C17" s="322">
        <v>3</v>
      </c>
      <c r="D17" s="322"/>
      <c r="E17" s="322"/>
      <c r="F17" s="322"/>
      <c r="G17" s="323" t="s">
        <v>312</v>
      </c>
      <c r="H17" s="329"/>
      <c r="I17" s="338"/>
      <c r="J17" s="338"/>
      <c r="K17" s="338"/>
      <c r="L17" s="338"/>
      <c r="M17" s="569">
        <f>+M18+M23</f>
        <v>10217920064</v>
      </c>
      <c r="N17" s="569">
        <f t="shared" ref="N17:R17" si="5">+N18+N23</f>
        <v>10872373502.799995</v>
      </c>
      <c r="O17" s="569">
        <f t="shared" si="5"/>
        <v>10483774120.210005</v>
      </c>
      <c r="P17" s="569">
        <f t="shared" si="5"/>
        <v>9441592085.569994</v>
      </c>
      <c r="Q17" s="569">
        <f t="shared" si="5"/>
        <v>9441592085.569994</v>
      </c>
      <c r="R17" s="569">
        <f t="shared" si="5"/>
        <v>9441592085.569994</v>
      </c>
      <c r="S17" s="340"/>
      <c r="T17" s="341"/>
    </row>
    <row r="18" spans="1:20" s="316" customFormat="1" ht="24">
      <c r="A18" s="329"/>
      <c r="B18" s="322"/>
      <c r="C18" s="322"/>
      <c r="D18" s="322">
        <v>1</v>
      </c>
      <c r="E18" s="322"/>
      <c r="F18" s="322"/>
      <c r="G18" s="323" t="s">
        <v>403</v>
      </c>
      <c r="H18" s="329"/>
      <c r="I18" s="338"/>
      <c r="J18" s="338"/>
      <c r="K18" s="338"/>
      <c r="L18" s="338"/>
      <c r="M18" s="569">
        <f>+M19+M21</f>
        <v>107541089</v>
      </c>
      <c r="N18" s="569">
        <f t="shared" ref="N18:R18" si="6">+N19+N21</f>
        <v>101994080.03999999</v>
      </c>
      <c r="O18" s="569">
        <f t="shared" si="6"/>
        <v>101178571.44999999</v>
      </c>
      <c r="P18" s="569">
        <f t="shared" si="6"/>
        <v>98290999.149999991</v>
      </c>
      <c r="Q18" s="569">
        <f t="shared" si="6"/>
        <v>98290999.149999991</v>
      </c>
      <c r="R18" s="569">
        <f t="shared" si="6"/>
        <v>98290999.149999991</v>
      </c>
      <c r="S18" s="340"/>
      <c r="T18" s="341"/>
    </row>
    <row r="19" spans="1:20" s="316" customFormat="1" ht="24">
      <c r="A19" s="329"/>
      <c r="B19" s="322"/>
      <c r="C19" s="322"/>
      <c r="D19" s="322"/>
      <c r="E19" s="322">
        <v>328</v>
      </c>
      <c r="F19" s="322"/>
      <c r="G19" s="323" t="s">
        <v>404</v>
      </c>
      <c r="H19" s="329" t="s">
        <v>405</v>
      </c>
      <c r="I19" s="338">
        <v>799066</v>
      </c>
      <c r="J19" s="338">
        <v>799066</v>
      </c>
      <c r="K19" s="338">
        <v>740848</v>
      </c>
      <c r="L19" s="341">
        <f>+K19/I19*100</f>
        <v>92.71424387972958</v>
      </c>
      <c r="M19" s="569">
        <v>96375686</v>
      </c>
      <c r="N19" s="569">
        <v>90598096.939999998</v>
      </c>
      <c r="O19" s="569">
        <v>89782588.349999994</v>
      </c>
      <c r="P19" s="569">
        <v>87883942.199999988</v>
      </c>
      <c r="Q19" s="569">
        <v>87883942.199999988</v>
      </c>
      <c r="R19" s="569">
        <v>87883942.199999988</v>
      </c>
      <c r="S19" s="341">
        <f>+Q19/M19*100</f>
        <v>91.188914805752958</v>
      </c>
      <c r="T19" s="341">
        <f>+L19/S19</f>
        <v>1.0167271326479301</v>
      </c>
    </row>
    <row r="20" spans="1:20" s="316" customFormat="1" ht="24">
      <c r="A20" s="329"/>
      <c r="B20" s="322"/>
      <c r="C20" s="322"/>
      <c r="D20" s="322"/>
      <c r="E20" s="322"/>
      <c r="F20" s="322" t="s">
        <v>396</v>
      </c>
      <c r="G20" s="323" t="s">
        <v>397</v>
      </c>
      <c r="H20" s="329" t="s">
        <v>405</v>
      </c>
      <c r="I20" s="338">
        <v>799066</v>
      </c>
      <c r="J20" s="338">
        <v>799066</v>
      </c>
      <c r="K20" s="338">
        <v>740848</v>
      </c>
      <c r="L20" s="341">
        <f>+K20/I20*100</f>
        <v>92.71424387972958</v>
      </c>
      <c r="M20" s="569">
        <v>96375686</v>
      </c>
      <c r="N20" s="569">
        <v>90598096.939999998</v>
      </c>
      <c r="O20" s="569">
        <v>89782588.349999994</v>
      </c>
      <c r="P20" s="569">
        <v>87883942.199999988</v>
      </c>
      <c r="Q20" s="569">
        <v>87883942.199999988</v>
      </c>
      <c r="R20" s="569">
        <v>87883942.199999988</v>
      </c>
      <c r="S20" s="340"/>
      <c r="T20" s="341"/>
    </row>
    <row r="21" spans="1:20" s="316" customFormat="1" ht="12">
      <c r="A21" s="329"/>
      <c r="B21" s="322"/>
      <c r="C21" s="322"/>
      <c r="D21" s="322"/>
      <c r="E21" s="322">
        <v>331</v>
      </c>
      <c r="F21" s="322"/>
      <c r="G21" s="323" t="s">
        <v>406</v>
      </c>
      <c r="H21" s="329" t="s">
        <v>407</v>
      </c>
      <c r="I21" s="338">
        <v>85201</v>
      </c>
      <c r="J21" s="338">
        <v>85201</v>
      </c>
      <c r="K21" s="338">
        <v>59582</v>
      </c>
      <c r="L21" s="341">
        <f>+K21/I21*100</f>
        <v>69.931104095022363</v>
      </c>
      <c r="M21" s="569">
        <v>11165403</v>
      </c>
      <c r="N21" s="569">
        <v>11395983.1</v>
      </c>
      <c r="O21" s="569">
        <v>11395983.1</v>
      </c>
      <c r="P21" s="569">
        <v>10407056.949999999</v>
      </c>
      <c r="Q21" s="569">
        <v>10407056.949999999</v>
      </c>
      <c r="R21" s="569">
        <v>10407056.949999999</v>
      </c>
      <c r="S21" s="341">
        <f>+Q21/M21*100</f>
        <v>93.208072740410714</v>
      </c>
      <c r="T21" s="341">
        <f>+L21/S21</f>
        <v>0.75026874860704496</v>
      </c>
    </row>
    <row r="22" spans="1:20" s="316" customFormat="1" ht="24">
      <c r="A22" s="329"/>
      <c r="B22" s="322"/>
      <c r="C22" s="322"/>
      <c r="D22" s="322"/>
      <c r="E22" s="322"/>
      <c r="F22" s="322" t="s">
        <v>396</v>
      </c>
      <c r="G22" s="323" t="s">
        <v>397</v>
      </c>
      <c r="H22" s="329" t="s">
        <v>407</v>
      </c>
      <c r="I22" s="338">
        <v>85201</v>
      </c>
      <c r="J22" s="338">
        <v>85201</v>
      </c>
      <c r="K22" s="338">
        <v>59582</v>
      </c>
      <c r="L22" s="341">
        <f>+K22/I22*100</f>
        <v>69.931104095022363</v>
      </c>
      <c r="M22" s="569">
        <v>11165403</v>
      </c>
      <c r="N22" s="569">
        <v>11395983.1</v>
      </c>
      <c r="O22" s="569">
        <v>11395983.1</v>
      </c>
      <c r="P22" s="569">
        <v>10407056.949999999</v>
      </c>
      <c r="Q22" s="569">
        <v>10407056.949999999</v>
      </c>
      <c r="R22" s="569">
        <v>10407056.949999999</v>
      </c>
      <c r="S22" s="340"/>
      <c r="T22" s="341"/>
    </row>
    <row r="23" spans="1:20" s="316" customFormat="1" ht="24">
      <c r="A23" s="329"/>
      <c r="B23" s="322"/>
      <c r="C23" s="322"/>
      <c r="D23" s="322">
        <v>2</v>
      </c>
      <c r="E23" s="322"/>
      <c r="F23" s="322"/>
      <c r="G23" s="323" t="s">
        <v>408</v>
      </c>
      <c r="H23" s="329"/>
      <c r="I23" s="338"/>
      <c r="J23" s="338"/>
      <c r="K23" s="338"/>
      <c r="L23" s="338"/>
      <c r="M23" s="569">
        <f>+M24+M26+M28+M30+M32+M34+M36+M37+M39+M41+M43+M44+M46+M48+M50+M52+M54+M56+M58</f>
        <v>10110378975</v>
      </c>
      <c r="N23" s="569">
        <f t="shared" ref="N23:R23" si="7">+N24+N26+N28+N30+N32+N34+N36+N37+N39+N41+N43+N44+N46+N48+N50+N52+N54+N56+N58</f>
        <v>10770379422.759995</v>
      </c>
      <c r="O23" s="569">
        <f t="shared" si="7"/>
        <v>10382595548.760004</v>
      </c>
      <c r="P23" s="569">
        <f t="shared" si="7"/>
        <v>9343301086.4199944</v>
      </c>
      <c r="Q23" s="569">
        <f t="shared" si="7"/>
        <v>9343301086.4199944</v>
      </c>
      <c r="R23" s="569">
        <f t="shared" si="7"/>
        <v>9343301086.4199944</v>
      </c>
      <c r="S23" s="340"/>
      <c r="T23" s="341"/>
    </row>
    <row r="24" spans="1:20" s="316" customFormat="1" ht="12">
      <c r="A24" s="329"/>
      <c r="B24" s="322"/>
      <c r="C24" s="322"/>
      <c r="D24" s="322"/>
      <c r="E24" s="322">
        <v>320</v>
      </c>
      <c r="F24" s="322"/>
      <c r="G24" s="323" t="s">
        <v>409</v>
      </c>
      <c r="H24" s="329" t="s">
        <v>410</v>
      </c>
      <c r="I24" s="338">
        <v>355434</v>
      </c>
      <c r="J24" s="338">
        <v>355434</v>
      </c>
      <c r="K24" s="338">
        <v>397509</v>
      </c>
      <c r="L24" s="341">
        <f t="shared" ref="L24:L59" si="8">+K24/I24*100</f>
        <v>111.83764074342916</v>
      </c>
      <c r="M24" s="569">
        <v>234424666</v>
      </c>
      <c r="N24" s="569">
        <v>211933872.02000001</v>
      </c>
      <c r="O24" s="569">
        <v>204480577.63</v>
      </c>
      <c r="P24" s="569">
        <v>171611259.09</v>
      </c>
      <c r="Q24" s="569">
        <v>171611259.09</v>
      </c>
      <c r="R24" s="569">
        <v>171611259.09</v>
      </c>
      <c r="S24" s="341">
        <f>+Q24/M24*100</f>
        <v>73.205291072058088</v>
      </c>
      <c r="T24" s="341">
        <f>+L24/S24</f>
        <v>1.5277261944542251</v>
      </c>
    </row>
    <row r="25" spans="1:20" s="316" customFormat="1" ht="12">
      <c r="A25" s="329"/>
      <c r="B25" s="322"/>
      <c r="C25" s="322"/>
      <c r="D25" s="322"/>
      <c r="E25" s="322"/>
      <c r="F25" s="322" t="s">
        <v>411</v>
      </c>
      <c r="G25" s="323" t="s">
        <v>412</v>
      </c>
      <c r="H25" s="329" t="s">
        <v>410</v>
      </c>
      <c r="I25" s="338">
        <v>355434</v>
      </c>
      <c r="J25" s="338">
        <v>355434</v>
      </c>
      <c r="K25" s="338">
        <v>397509</v>
      </c>
      <c r="L25" s="341">
        <f t="shared" si="8"/>
        <v>111.83764074342916</v>
      </c>
      <c r="M25" s="569">
        <v>234424666</v>
      </c>
      <c r="N25" s="569">
        <v>211933872.02000001</v>
      </c>
      <c r="O25" s="569">
        <v>204480577.63</v>
      </c>
      <c r="P25" s="569">
        <v>171611259.09</v>
      </c>
      <c r="Q25" s="569">
        <v>171611259.09</v>
      </c>
      <c r="R25" s="569">
        <v>171611259.09</v>
      </c>
      <c r="S25" s="340"/>
      <c r="T25" s="341"/>
    </row>
    <row r="26" spans="1:20" s="316" customFormat="1" ht="12">
      <c r="A26" s="329"/>
      <c r="B26" s="322"/>
      <c r="C26" s="322"/>
      <c r="D26" s="322"/>
      <c r="E26" s="322">
        <v>321</v>
      </c>
      <c r="F26" s="322"/>
      <c r="G26" s="323" t="s">
        <v>413</v>
      </c>
      <c r="H26" s="329" t="s">
        <v>410</v>
      </c>
      <c r="I26" s="338">
        <v>513823</v>
      </c>
      <c r="J26" s="338">
        <v>513823</v>
      </c>
      <c r="K26" s="338">
        <v>386294</v>
      </c>
      <c r="L26" s="341">
        <f t="shared" si="8"/>
        <v>75.180363666087345</v>
      </c>
      <c r="M26" s="569">
        <v>1001791303</v>
      </c>
      <c r="N26" s="569">
        <v>964720935.90999997</v>
      </c>
      <c r="O26" s="569">
        <v>956310856.27999997</v>
      </c>
      <c r="P26" s="569">
        <v>909732057.24999988</v>
      </c>
      <c r="Q26" s="569">
        <v>909732057.24999988</v>
      </c>
      <c r="R26" s="569">
        <v>909732057.24999988</v>
      </c>
      <c r="S26" s="341">
        <f>+Q26/M26*100</f>
        <v>90.810536538467019</v>
      </c>
      <c r="T26" s="341">
        <f>+L26/S26</f>
        <v>0.82788150507448233</v>
      </c>
    </row>
    <row r="27" spans="1:20" s="316" customFormat="1" ht="12">
      <c r="A27" s="329"/>
      <c r="B27" s="322"/>
      <c r="C27" s="322"/>
      <c r="D27" s="322"/>
      <c r="E27" s="322"/>
      <c r="F27" s="322" t="s">
        <v>411</v>
      </c>
      <c r="G27" s="323" t="s">
        <v>412</v>
      </c>
      <c r="H27" s="329" t="s">
        <v>410</v>
      </c>
      <c r="I27" s="338">
        <v>513823</v>
      </c>
      <c r="J27" s="338">
        <v>513823</v>
      </c>
      <c r="K27" s="338">
        <v>386294</v>
      </c>
      <c r="L27" s="341">
        <f t="shared" si="8"/>
        <v>75.180363666087345</v>
      </c>
      <c r="M27" s="569">
        <v>1001791303</v>
      </c>
      <c r="N27" s="569">
        <v>964720935.90999997</v>
      </c>
      <c r="O27" s="569">
        <v>956310856.27999997</v>
      </c>
      <c r="P27" s="569">
        <v>909732057.24999988</v>
      </c>
      <c r="Q27" s="569">
        <v>909732057.24999988</v>
      </c>
      <c r="R27" s="569">
        <v>909732057.24999988</v>
      </c>
      <c r="S27" s="340"/>
      <c r="T27" s="341"/>
    </row>
    <row r="28" spans="1:20" s="316" customFormat="1" ht="24">
      <c r="A28" s="329"/>
      <c r="B28" s="322"/>
      <c r="C28" s="322"/>
      <c r="D28" s="322"/>
      <c r="E28" s="322">
        <v>322</v>
      </c>
      <c r="F28" s="322"/>
      <c r="G28" s="323" t="s">
        <v>414</v>
      </c>
      <c r="H28" s="329" t="s">
        <v>415</v>
      </c>
      <c r="I28" s="338">
        <v>133673</v>
      </c>
      <c r="J28" s="338">
        <v>133673</v>
      </c>
      <c r="K28" s="338">
        <v>109993</v>
      </c>
      <c r="L28" s="341">
        <f t="shared" si="8"/>
        <v>82.285128634802845</v>
      </c>
      <c r="M28" s="569">
        <v>6957037174</v>
      </c>
      <c r="N28" s="335">
        <v>8092135534.7999954</v>
      </c>
      <c r="O28" s="335">
        <v>7765396956.2700024</v>
      </c>
      <c r="P28" s="335">
        <v>6949812061.5499973</v>
      </c>
      <c r="Q28" s="335">
        <v>6949812061.5499973</v>
      </c>
      <c r="R28" s="335">
        <v>6949812061.5499973</v>
      </c>
      <c r="S28" s="341">
        <f>+Q28/M28*100</f>
        <v>99.896146703412697</v>
      </c>
      <c r="T28" s="341">
        <f>+L28/S28</f>
        <v>0.82370673294440278</v>
      </c>
    </row>
    <row r="29" spans="1:20" s="316" customFormat="1" ht="37.5" customHeight="1">
      <c r="A29" s="329"/>
      <c r="B29" s="322"/>
      <c r="C29" s="322"/>
      <c r="D29" s="322"/>
      <c r="E29" s="322"/>
      <c r="F29" s="322" t="s">
        <v>416</v>
      </c>
      <c r="G29" s="323" t="s">
        <v>414</v>
      </c>
      <c r="H29" s="329" t="s">
        <v>415</v>
      </c>
      <c r="I29" s="338">
        <v>133673</v>
      </c>
      <c r="J29" s="338">
        <v>133673</v>
      </c>
      <c r="K29" s="338">
        <v>109993</v>
      </c>
      <c r="L29" s="341">
        <f t="shared" si="8"/>
        <v>82.285128634802845</v>
      </c>
      <c r="M29" s="569">
        <v>6957037174</v>
      </c>
      <c r="N29" s="335">
        <v>8092135534.7999954</v>
      </c>
      <c r="O29" s="335">
        <v>7765396956.2700024</v>
      </c>
      <c r="P29" s="335">
        <v>6949812061.5499973</v>
      </c>
      <c r="Q29" s="335">
        <v>6949812061.5499973</v>
      </c>
      <c r="R29" s="335">
        <v>6949812061.5499973</v>
      </c>
      <c r="S29" s="340"/>
      <c r="T29" s="341"/>
    </row>
    <row r="30" spans="1:20" s="316" customFormat="1" ht="12">
      <c r="A30" s="329"/>
      <c r="B30" s="322"/>
      <c r="C30" s="322"/>
      <c r="D30" s="322"/>
      <c r="E30" s="322">
        <v>323</v>
      </c>
      <c r="F30" s="322"/>
      <c r="G30" s="323" t="s">
        <v>417</v>
      </c>
      <c r="H30" s="329" t="s">
        <v>418</v>
      </c>
      <c r="I30" s="338">
        <v>29464</v>
      </c>
      <c r="J30" s="338">
        <v>29464</v>
      </c>
      <c r="K30" s="338">
        <v>25034</v>
      </c>
      <c r="L30" s="341">
        <f t="shared" si="8"/>
        <v>84.964702688026065</v>
      </c>
      <c r="M30" s="569">
        <v>52685875</v>
      </c>
      <c r="N30" s="569">
        <v>43910154.769999996</v>
      </c>
      <c r="O30" s="569">
        <v>38722104.039999999</v>
      </c>
      <c r="P30" s="569">
        <v>36198958.469999999</v>
      </c>
      <c r="Q30" s="569">
        <v>36198958.469999999</v>
      </c>
      <c r="R30" s="569">
        <v>36198958.469999999</v>
      </c>
      <c r="S30" s="341">
        <f>+Q30/M30*100</f>
        <v>68.707141088574502</v>
      </c>
      <c r="T30" s="341">
        <f>+L30/S30</f>
        <v>1.2366211334349215</v>
      </c>
    </row>
    <row r="31" spans="1:20" s="316" customFormat="1" ht="24">
      <c r="A31" s="329"/>
      <c r="B31" s="322"/>
      <c r="C31" s="322"/>
      <c r="D31" s="322"/>
      <c r="E31" s="322"/>
      <c r="F31" s="322" t="s">
        <v>419</v>
      </c>
      <c r="G31" s="323" t="s">
        <v>420</v>
      </c>
      <c r="H31" s="329" t="s">
        <v>418</v>
      </c>
      <c r="I31" s="338">
        <v>29464</v>
      </c>
      <c r="J31" s="338">
        <v>29464</v>
      </c>
      <c r="K31" s="338">
        <v>25034</v>
      </c>
      <c r="L31" s="341">
        <f t="shared" si="8"/>
        <v>84.964702688026065</v>
      </c>
      <c r="M31" s="569">
        <v>52685875</v>
      </c>
      <c r="N31" s="569">
        <v>43910154.769999996</v>
      </c>
      <c r="O31" s="569">
        <v>38722104.039999999</v>
      </c>
      <c r="P31" s="569">
        <v>36198958.469999999</v>
      </c>
      <c r="Q31" s="569">
        <v>36198958.469999999</v>
      </c>
      <c r="R31" s="569">
        <v>36198958.469999999</v>
      </c>
      <c r="S31" s="340"/>
      <c r="T31" s="341"/>
    </row>
    <row r="32" spans="1:20" s="316" customFormat="1" ht="12">
      <c r="A32" s="329"/>
      <c r="B32" s="322"/>
      <c r="C32" s="322"/>
      <c r="D32" s="322"/>
      <c r="E32" s="322">
        <v>325</v>
      </c>
      <c r="F32" s="322"/>
      <c r="G32" s="323" t="s">
        <v>421</v>
      </c>
      <c r="H32" s="329" t="s">
        <v>418</v>
      </c>
      <c r="I32" s="338">
        <v>73416</v>
      </c>
      <c r="J32" s="338">
        <v>73416</v>
      </c>
      <c r="K32" s="338">
        <v>51751</v>
      </c>
      <c r="L32" s="341">
        <f t="shared" si="8"/>
        <v>70.490083905415716</v>
      </c>
      <c r="M32" s="569">
        <v>77365944</v>
      </c>
      <c r="N32" s="569">
        <v>69863581.99000001</v>
      </c>
      <c r="O32" s="569">
        <v>68064778.859999999</v>
      </c>
      <c r="P32" s="569">
        <v>53181999.980000004</v>
      </c>
      <c r="Q32" s="569">
        <v>53181999.980000004</v>
      </c>
      <c r="R32" s="569">
        <v>53181999.980000004</v>
      </c>
      <c r="S32" s="341">
        <f>+Q32/M32*100</f>
        <v>68.740840259119707</v>
      </c>
      <c r="T32" s="341">
        <f>+L32/S32</f>
        <v>1.0254469343072068</v>
      </c>
    </row>
    <row r="33" spans="1:20" s="316" customFormat="1" ht="24">
      <c r="A33" s="329"/>
      <c r="B33" s="322"/>
      <c r="C33" s="322"/>
      <c r="D33" s="322"/>
      <c r="E33" s="322"/>
      <c r="F33" s="322" t="s">
        <v>419</v>
      </c>
      <c r="G33" s="323" t="s">
        <v>420</v>
      </c>
      <c r="H33" s="329" t="s">
        <v>418</v>
      </c>
      <c r="I33" s="338">
        <v>73416</v>
      </c>
      <c r="J33" s="338">
        <v>73416</v>
      </c>
      <c r="K33" s="338">
        <v>51751</v>
      </c>
      <c r="L33" s="341">
        <f t="shared" si="8"/>
        <v>70.490083905415716</v>
      </c>
      <c r="M33" s="569">
        <v>77365944</v>
      </c>
      <c r="N33" s="569">
        <v>69863581.99000001</v>
      </c>
      <c r="O33" s="569">
        <v>68064778.859999999</v>
      </c>
      <c r="P33" s="569">
        <v>53181999.980000004</v>
      </c>
      <c r="Q33" s="569">
        <v>53181999.980000004</v>
      </c>
      <c r="R33" s="569">
        <v>53181999.980000004</v>
      </c>
      <c r="S33" s="340"/>
      <c r="T33" s="341"/>
    </row>
    <row r="34" spans="1:20" s="316" customFormat="1" ht="12">
      <c r="A34" s="329"/>
      <c r="B34" s="322"/>
      <c r="C34" s="322"/>
      <c r="D34" s="322"/>
      <c r="E34" s="322">
        <v>329</v>
      </c>
      <c r="F34" s="322"/>
      <c r="G34" s="323" t="s">
        <v>422</v>
      </c>
      <c r="H34" s="329" t="s">
        <v>401</v>
      </c>
      <c r="I34" s="338">
        <v>52861</v>
      </c>
      <c r="J34" s="338">
        <v>52861</v>
      </c>
      <c r="K34" s="338">
        <v>38393</v>
      </c>
      <c r="L34" s="341">
        <f t="shared" si="8"/>
        <v>72.630105370689165</v>
      </c>
      <c r="M34" s="569">
        <v>49374285</v>
      </c>
      <c r="N34" s="569">
        <v>31958719.630000003</v>
      </c>
      <c r="O34" s="569">
        <v>31037997.140000001</v>
      </c>
      <c r="P34" s="569">
        <v>30043981.77</v>
      </c>
      <c r="Q34" s="569">
        <v>30043981.77</v>
      </c>
      <c r="R34" s="569">
        <v>30043981.77</v>
      </c>
      <c r="S34" s="341">
        <f>+Q34/M34*100</f>
        <v>60.849451835099991</v>
      </c>
      <c r="T34" s="341">
        <f>+L34/S34</f>
        <v>1.1936032812179533</v>
      </c>
    </row>
    <row r="35" spans="1:20" s="316" customFormat="1" ht="12">
      <c r="A35" s="329"/>
      <c r="B35" s="322"/>
      <c r="C35" s="322"/>
      <c r="D35" s="322"/>
      <c r="E35" s="322"/>
      <c r="F35" s="322" t="s">
        <v>411</v>
      </c>
      <c r="G35" s="323" t="s">
        <v>412</v>
      </c>
      <c r="H35" s="329" t="s">
        <v>401</v>
      </c>
      <c r="I35" s="338">
        <v>52861</v>
      </c>
      <c r="J35" s="338">
        <v>52861</v>
      </c>
      <c r="K35" s="338">
        <v>38393</v>
      </c>
      <c r="L35" s="341">
        <f t="shared" si="8"/>
        <v>72.630105370689165</v>
      </c>
      <c r="M35" s="569">
        <v>49374285</v>
      </c>
      <c r="N35" s="569">
        <v>31958719.630000003</v>
      </c>
      <c r="O35" s="569">
        <v>31037997.140000001</v>
      </c>
      <c r="P35" s="569">
        <v>30043981.77</v>
      </c>
      <c r="Q35" s="569">
        <v>30043981.77</v>
      </c>
      <c r="R35" s="569">
        <v>30043981.77</v>
      </c>
      <c r="S35" s="340"/>
      <c r="T35" s="341"/>
    </row>
    <row r="36" spans="1:20" s="316" customFormat="1" ht="24">
      <c r="A36" s="329"/>
      <c r="B36" s="322"/>
      <c r="C36" s="322"/>
      <c r="D36" s="322"/>
      <c r="E36" s="322">
        <v>377</v>
      </c>
      <c r="F36" s="322"/>
      <c r="G36" s="323" t="s">
        <v>423</v>
      </c>
      <c r="H36" s="329" t="s">
        <v>424</v>
      </c>
      <c r="I36" s="338">
        <v>215</v>
      </c>
      <c r="J36" s="338">
        <v>215</v>
      </c>
      <c r="K36" s="338">
        <v>82</v>
      </c>
      <c r="L36" s="341">
        <f t="shared" si="8"/>
        <v>38.139534883720934</v>
      </c>
      <c r="M36" s="569">
        <v>5200000</v>
      </c>
      <c r="N36" s="569">
        <v>58975400</v>
      </c>
      <c r="O36" s="569">
        <v>58186568</v>
      </c>
      <c r="P36" s="569">
        <v>30870835.899999999</v>
      </c>
      <c r="Q36" s="569">
        <v>30870835.899999999</v>
      </c>
      <c r="R36" s="569">
        <v>30870835.899999999</v>
      </c>
      <c r="S36" s="341">
        <f>+Q36/M36*100</f>
        <v>593.66992115384619</v>
      </c>
      <c r="T36" s="341">
        <f>+L36/S36</f>
        <v>6.4243670640401693E-2</v>
      </c>
    </row>
    <row r="37" spans="1:20" s="316" customFormat="1" ht="24">
      <c r="A37" s="329"/>
      <c r="B37" s="322"/>
      <c r="C37" s="322"/>
      <c r="D37" s="322"/>
      <c r="E37" s="322">
        <v>378</v>
      </c>
      <c r="F37" s="322"/>
      <c r="G37" s="323" t="s">
        <v>425</v>
      </c>
      <c r="H37" s="329" t="s">
        <v>395</v>
      </c>
      <c r="I37" s="338">
        <v>103314</v>
      </c>
      <c r="J37" s="338">
        <v>103314</v>
      </c>
      <c r="K37" s="338">
        <v>99585</v>
      </c>
      <c r="L37" s="341">
        <f t="shared" si="8"/>
        <v>96.390615018293744</v>
      </c>
      <c r="M37" s="569">
        <v>21553357</v>
      </c>
      <c r="N37" s="569">
        <v>17322189.5</v>
      </c>
      <c r="O37" s="569">
        <v>13830349.52</v>
      </c>
      <c r="P37" s="569">
        <v>13754924.52</v>
      </c>
      <c r="Q37" s="569">
        <v>13754924.52</v>
      </c>
      <c r="R37" s="569">
        <v>13754924.52</v>
      </c>
      <c r="S37" s="341">
        <f>+Q37/M37*100</f>
        <v>63.818014613686394</v>
      </c>
      <c r="T37" s="341">
        <f>+L37/S37</f>
        <v>1.5103982096870472</v>
      </c>
    </row>
    <row r="38" spans="1:20" s="316" customFormat="1" ht="12">
      <c r="A38" s="329"/>
      <c r="B38" s="322"/>
      <c r="C38" s="322"/>
      <c r="D38" s="322"/>
      <c r="E38" s="322"/>
      <c r="F38" s="322" t="s">
        <v>411</v>
      </c>
      <c r="G38" s="323" t="s">
        <v>412</v>
      </c>
      <c r="H38" s="329" t="s">
        <v>395</v>
      </c>
      <c r="I38" s="338">
        <v>103314</v>
      </c>
      <c r="J38" s="338">
        <v>103314</v>
      </c>
      <c r="K38" s="338">
        <v>99585</v>
      </c>
      <c r="L38" s="341">
        <f t="shared" si="8"/>
        <v>96.390615018293744</v>
      </c>
      <c r="M38" s="569">
        <v>21553357</v>
      </c>
      <c r="N38" s="569">
        <v>17322189.5</v>
      </c>
      <c r="O38" s="569">
        <v>13830349.52</v>
      </c>
      <c r="P38" s="569">
        <v>13754924.52</v>
      </c>
      <c r="Q38" s="569">
        <v>13754924.52</v>
      </c>
      <c r="R38" s="569">
        <v>13754924.52</v>
      </c>
      <c r="S38" s="340"/>
      <c r="T38" s="341"/>
    </row>
    <row r="39" spans="1:20" s="316" customFormat="1" ht="12">
      <c r="A39" s="329"/>
      <c r="B39" s="322"/>
      <c r="C39" s="322"/>
      <c r="D39" s="322"/>
      <c r="E39" s="322">
        <v>381</v>
      </c>
      <c r="F39" s="322"/>
      <c r="G39" s="323" t="s">
        <v>426</v>
      </c>
      <c r="H39" s="329" t="s">
        <v>395</v>
      </c>
      <c r="I39" s="338">
        <v>800973</v>
      </c>
      <c r="J39" s="338">
        <v>800973</v>
      </c>
      <c r="K39" s="338">
        <v>685506</v>
      </c>
      <c r="L39" s="341">
        <f t="shared" si="8"/>
        <v>85.584158267507149</v>
      </c>
      <c r="M39" s="569">
        <v>599295647</v>
      </c>
      <c r="N39" s="569">
        <v>555727381.04999995</v>
      </c>
      <c r="O39" s="569">
        <v>547893460.43999994</v>
      </c>
      <c r="P39" s="569">
        <v>500191969.17000002</v>
      </c>
      <c r="Q39" s="569">
        <v>500191969.17000002</v>
      </c>
      <c r="R39" s="569">
        <v>500191969.17000002</v>
      </c>
      <c r="S39" s="341">
        <f t="shared" ref="S39:S44" si="9">+Q39/M39*100</f>
        <v>83.463307580139983</v>
      </c>
      <c r="T39" s="341">
        <f t="shared" ref="T39:T44" si="10">+L39/S39</f>
        <v>1.0254105756033065</v>
      </c>
    </row>
    <row r="40" spans="1:20" s="316" customFormat="1" ht="12">
      <c r="A40" s="329"/>
      <c r="B40" s="322"/>
      <c r="C40" s="322"/>
      <c r="D40" s="322"/>
      <c r="E40" s="322"/>
      <c r="F40" s="322" t="s">
        <v>427</v>
      </c>
      <c r="G40" s="323" t="s">
        <v>426</v>
      </c>
      <c r="H40" s="329" t="s">
        <v>395</v>
      </c>
      <c r="I40" s="338">
        <v>800973</v>
      </c>
      <c r="J40" s="338">
        <v>800973</v>
      </c>
      <c r="K40" s="338">
        <v>685506</v>
      </c>
      <c r="L40" s="341">
        <f t="shared" si="8"/>
        <v>85.584158267507149</v>
      </c>
      <c r="M40" s="569">
        <v>599295647</v>
      </c>
      <c r="N40" s="569">
        <v>555727381.04999995</v>
      </c>
      <c r="O40" s="569">
        <v>547893460.43999994</v>
      </c>
      <c r="P40" s="569">
        <v>500191969.17000002</v>
      </c>
      <c r="Q40" s="569">
        <v>500191969.17000002</v>
      </c>
      <c r="R40" s="569">
        <v>500191969.17000002</v>
      </c>
      <c r="S40" s="341">
        <f t="shared" si="9"/>
        <v>83.463307580139983</v>
      </c>
      <c r="T40" s="341">
        <f t="shared" si="10"/>
        <v>1.0254105756033065</v>
      </c>
    </row>
    <row r="41" spans="1:20" s="316" customFormat="1" ht="12">
      <c r="A41" s="329"/>
      <c r="B41" s="322"/>
      <c r="C41" s="322"/>
      <c r="D41" s="322"/>
      <c r="E41" s="322">
        <v>385</v>
      </c>
      <c r="F41" s="322"/>
      <c r="G41" s="323" t="s">
        <v>428</v>
      </c>
      <c r="H41" s="329" t="s">
        <v>401</v>
      </c>
      <c r="I41" s="338">
        <v>532208</v>
      </c>
      <c r="J41" s="338">
        <v>532208</v>
      </c>
      <c r="K41" s="338">
        <v>619267</v>
      </c>
      <c r="L41" s="341">
        <f t="shared" si="8"/>
        <v>116.35807804467426</v>
      </c>
      <c r="M41" s="569">
        <v>232055245</v>
      </c>
      <c r="N41" s="335">
        <v>221635720.85000002</v>
      </c>
      <c r="O41" s="335">
        <v>220563336.89000005</v>
      </c>
      <c r="P41" s="335">
        <v>218477566.12000003</v>
      </c>
      <c r="Q41" s="335">
        <v>218477566.12000003</v>
      </c>
      <c r="R41" s="335">
        <v>218477566.12000003</v>
      </c>
      <c r="S41" s="341">
        <f t="shared" si="9"/>
        <v>94.148945489251929</v>
      </c>
      <c r="T41" s="341">
        <f t="shared" si="10"/>
        <v>1.2358935879739379</v>
      </c>
    </row>
    <row r="42" spans="1:20" s="316" customFormat="1" ht="24">
      <c r="A42" s="329"/>
      <c r="B42" s="322"/>
      <c r="C42" s="322"/>
      <c r="D42" s="322"/>
      <c r="E42" s="322"/>
      <c r="F42" s="322" t="s">
        <v>429</v>
      </c>
      <c r="G42" s="323" t="s">
        <v>430</v>
      </c>
      <c r="H42" s="329" t="s">
        <v>401</v>
      </c>
      <c r="I42" s="338">
        <v>532208</v>
      </c>
      <c r="J42" s="338">
        <v>532208</v>
      </c>
      <c r="K42" s="338">
        <v>619267</v>
      </c>
      <c r="L42" s="341">
        <f t="shared" si="8"/>
        <v>116.35807804467426</v>
      </c>
      <c r="M42" s="569">
        <v>224566172</v>
      </c>
      <c r="N42" s="335">
        <v>214146647.85000002</v>
      </c>
      <c r="O42" s="335">
        <v>214074263.89000005</v>
      </c>
      <c r="P42" s="335">
        <v>213315638.12000003</v>
      </c>
      <c r="Q42" s="335">
        <v>213315638.12000003</v>
      </c>
      <c r="R42" s="335">
        <v>213315638.12000003</v>
      </c>
      <c r="S42" s="341">
        <f t="shared" si="9"/>
        <v>94.990103015159406</v>
      </c>
      <c r="T42" s="341">
        <f t="shared" si="10"/>
        <v>1.2249494879072271</v>
      </c>
    </row>
    <row r="43" spans="1:20" s="316" customFormat="1" ht="24">
      <c r="A43" s="595"/>
      <c r="B43" s="578"/>
      <c r="C43" s="578"/>
      <c r="D43" s="578"/>
      <c r="E43" s="578">
        <v>555</v>
      </c>
      <c r="F43" s="578"/>
      <c r="G43" s="579" t="s">
        <v>431</v>
      </c>
      <c r="H43" s="595" t="s">
        <v>401</v>
      </c>
      <c r="I43" s="583">
        <v>27087</v>
      </c>
      <c r="J43" s="583">
        <v>27087</v>
      </c>
      <c r="K43" s="583">
        <v>16996</v>
      </c>
      <c r="L43" s="596">
        <f t="shared" si="8"/>
        <v>62.745966699892939</v>
      </c>
      <c r="M43" s="597">
        <v>15770604</v>
      </c>
      <c r="N43" s="597">
        <v>8975003.9700000007</v>
      </c>
      <c r="O43" s="597">
        <v>6251395.3300000001</v>
      </c>
      <c r="P43" s="597">
        <v>5564402.4699999997</v>
      </c>
      <c r="Q43" s="597">
        <v>5564402.4699999997</v>
      </c>
      <c r="R43" s="597">
        <v>5564402.4699999997</v>
      </c>
      <c r="S43" s="596">
        <f t="shared" si="9"/>
        <v>35.283382107622508</v>
      </c>
      <c r="T43" s="596">
        <f t="shared" si="10"/>
        <v>1.7783433149493202</v>
      </c>
    </row>
    <row r="44" spans="1:20" s="316" customFormat="1" ht="24">
      <c r="A44" s="329"/>
      <c r="B44" s="322"/>
      <c r="C44" s="322"/>
      <c r="D44" s="322"/>
      <c r="E44" s="322">
        <v>387</v>
      </c>
      <c r="F44" s="322"/>
      <c r="G44" s="323" t="s">
        <v>432</v>
      </c>
      <c r="H44" s="329" t="s">
        <v>433</v>
      </c>
      <c r="I44" s="338">
        <v>483437</v>
      </c>
      <c r="J44" s="338">
        <v>483437</v>
      </c>
      <c r="K44" s="338">
        <v>140058</v>
      </c>
      <c r="L44" s="341">
        <f t="shared" si="8"/>
        <v>28.971303396306038</v>
      </c>
      <c r="M44" s="569">
        <v>11656932</v>
      </c>
      <c r="N44" s="569">
        <v>8098258</v>
      </c>
      <c r="O44" s="569">
        <v>6584931.7800000003</v>
      </c>
      <c r="P44" s="569">
        <v>6584931.7800000003</v>
      </c>
      <c r="Q44" s="569">
        <v>6584931.7800000003</v>
      </c>
      <c r="R44" s="569">
        <v>6584931.7800000003</v>
      </c>
      <c r="S44" s="341">
        <f t="shared" si="9"/>
        <v>56.489407161335428</v>
      </c>
      <c r="T44" s="341">
        <f t="shared" si="10"/>
        <v>0.51286258525537598</v>
      </c>
    </row>
    <row r="45" spans="1:20" s="316" customFormat="1" ht="24">
      <c r="A45" s="329"/>
      <c r="B45" s="322"/>
      <c r="C45" s="322"/>
      <c r="D45" s="322"/>
      <c r="E45" s="322"/>
      <c r="F45" s="322" t="s">
        <v>396</v>
      </c>
      <c r="G45" s="323" t="s">
        <v>434</v>
      </c>
      <c r="H45" s="329" t="s">
        <v>433</v>
      </c>
      <c r="I45" s="338">
        <v>483437</v>
      </c>
      <c r="J45" s="338">
        <v>483437</v>
      </c>
      <c r="K45" s="338">
        <v>140058</v>
      </c>
      <c r="L45" s="341">
        <f t="shared" si="8"/>
        <v>28.971303396306038</v>
      </c>
      <c r="M45" s="569">
        <v>11656932</v>
      </c>
      <c r="N45" s="569">
        <v>8098258</v>
      </c>
      <c r="O45" s="569">
        <v>6584931.7800000003</v>
      </c>
      <c r="P45" s="569">
        <v>6584931.7800000003</v>
      </c>
      <c r="Q45" s="569">
        <v>6584931.7800000003</v>
      </c>
      <c r="R45" s="569">
        <v>6584931.7800000003</v>
      </c>
      <c r="S45" s="340"/>
      <c r="T45" s="341"/>
    </row>
    <row r="46" spans="1:20" s="316" customFormat="1" ht="24">
      <c r="A46" s="329"/>
      <c r="B46" s="322"/>
      <c r="C46" s="322"/>
      <c r="D46" s="322"/>
      <c r="E46" s="322">
        <v>388</v>
      </c>
      <c r="F46" s="322"/>
      <c r="G46" s="323" t="s">
        <v>435</v>
      </c>
      <c r="H46" s="329" t="s">
        <v>401</v>
      </c>
      <c r="I46" s="338">
        <v>294061</v>
      </c>
      <c r="J46" s="338">
        <v>294061</v>
      </c>
      <c r="K46" s="338">
        <v>346884</v>
      </c>
      <c r="L46" s="341">
        <f t="shared" si="8"/>
        <v>117.96327972767556</v>
      </c>
      <c r="M46" s="569">
        <v>277236075</v>
      </c>
      <c r="N46" s="569">
        <v>242221093.77000001</v>
      </c>
      <c r="O46" s="569">
        <v>241008726.94</v>
      </c>
      <c r="P46" s="569">
        <v>239461386.55000001</v>
      </c>
      <c r="Q46" s="569">
        <v>239461386.55000001</v>
      </c>
      <c r="R46" s="569">
        <v>239461386.55000001</v>
      </c>
      <c r="S46" s="341">
        <f t="shared" ref="S46:S59" si="11">+Q46/M46*100</f>
        <v>86.374540741135519</v>
      </c>
      <c r="T46" s="341">
        <f t="shared" ref="T46:T59" si="12">+L46/S46</f>
        <v>1.3657181701401051</v>
      </c>
    </row>
    <row r="47" spans="1:20" s="316" customFormat="1" ht="24">
      <c r="A47" s="329"/>
      <c r="B47" s="322"/>
      <c r="C47" s="322"/>
      <c r="D47" s="322"/>
      <c r="E47" s="322"/>
      <c r="F47" s="322" t="s">
        <v>429</v>
      </c>
      <c r="G47" s="323" t="s">
        <v>436</v>
      </c>
      <c r="H47" s="329" t="s">
        <v>401</v>
      </c>
      <c r="I47" s="338">
        <v>294061</v>
      </c>
      <c r="J47" s="338">
        <v>294061</v>
      </c>
      <c r="K47" s="338">
        <v>346884</v>
      </c>
      <c r="L47" s="341">
        <f t="shared" si="8"/>
        <v>117.96327972767556</v>
      </c>
      <c r="M47" s="569">
        <v>269047468</v>
      </c>
      <c r="N47" s="335">
        <v>234032486.77000001</v>
      </c>
      <c r="O47" s="335">
        <v>233820119.94</v>
      </c>
      <c r="P47" s="335">
        <v>233723889.55000001</v>
      </c>
      <c r="Q47" s="335">
        <v>233723889.55000001</v>
      </c>
      <c r="R47" s="335">
        <v>233723889.55000001</v>
      </c>
      <c r="S47" s="341">
        <f t="shared" si="11"/>
        <v>86.870874975117772</v>
      </c>
      <c r="T47" s="341">
        <f t="shared" si="12"/>
        <v>1.3579151788382875</v>
      </c>
    </row>
    <row r="48" spans="1:20" s="316" customFormat="1" ht="12">
      <c r="A48" s="329"/>
      <c r="B48" s="322"/>
      <c r="C48" s="322"/>
      <c r="D48" s="322"/>
      <c r="E48" s="322">
        <v>396</v>
      </c>
      <c r="F48" s="322"/>
      <c r="G48" s="323" t="s">
        <v>437</v>
      </c>
      <c r="H48" s="329" t="s">
        <v>401</v>
      </c>
      <c r="I48" s="338">
        <v>789</v>
      </c>
      <c r="J48" s="338">
        <v>789</v>
      </c>
      <c r="K48" s="338">
        <v>445</v>
      </c>
      <c r="L48" s="341">
        <f t="shared" si="8"/>
        <v>56.400506970849172</v>
      </c>
      <c r="M48" s="569">
        <v>7136107</v>
      </c>
      <c r="N48" s="569">
        <v>1731767</v>
      </c>
      <c r="O48" s="569">
        <v>1636495.09</v>
      </c>
      <c r="P48" s="569">
        <v>1636495.09</v>
      </c>
      <c r="Q48" s="569">
        <v>1636495.09</v>
      </c>
      <c r="R48" s="569">
        <v>1636495.09</v>
      </c>
      <c r="S48" s="341">
        <f t="shared" si="11"/>
        <v>22.932603028514006</v>
      </c>
      <c r="T48" s="341">
        <f t="shared" si="12"/>
        <v>2.4594027507789562</v>
      </c>
    </row>
    <row r="49" spans="1:20" s="316" customFormat="1" ht="12">
      <c r="A49" s="329"/>
      <c r="B49" s="322"/>
      <c r="C49" s="322"/>
      <c r="D49" s="322"/>
      <c r="E49" s="322"/>
      <c r="F49" s="322" t="s">
        <v>416</v>
      </c>
      <c r="G49" s="323" t="s">
        <v>414</v>
      </c>
      <c r="H49" s="329" t="s">
        <v>401</v>
      </c>
      <c r="I49" s="338">
        <v>789</v>
      </c>
      <c r="J49" s="338">
        <v>789</v>
      </c>
      <c r="K49" s="338">
        <v>445</v>
      </c>
      <c r="L49" s="341">
        <f t="shared" si="8"/>
        <v>56.400506970849172</v>
      </c>
      <c r="M49" s="569">
        <v>7136107</v>
      </c>
      <c r="N49" s="569">
        <v>1731767</v>
      </c>
      <c r="O49" s="569">
        <v>1636495.09</v>
      </c>
      <c r="P49" s="569">
        <v>1636495.09</v>
      </c>
      <c r="Q49" s="569">
        <v>1636495.09</v>
      </c>
      <c r="R49" s="569">
        <v>1636495.09</v>
      </c>
      <c r="S49" s="341">
        <f t="shared" si="11"/>
        <v>22.932603028514006</v>
      </c>
      <c r="T49" s="341">
        <f t="shared" si="12"/>
        <v>2.4594027507789562</v>
      </c>
    </row>
    <row r="50" spans="1:20" s="316" customFormat="1" ht="24">
      <c r="A50" s="329"/>
      <c r="B50" s="322"/>
      <c r="C50" s="322"/>
      <c r="D50" s="322"/>
      <c r="E50" s="322">
        <v>391</v>
      </c>
      <c r="F50" s="322"/>
      <c r="G50" s="323" t="s">
        <v>438</v>
      </c>
      <c r="H50" s="329" t="s">
        <v>401</v>
      </c>
      <c r="I50" s="338">
        <v>1001</v>
      </c>
      <c r="J50" s="338">
        <v>1001</v>
      </c>
      <c r="K50" s="338">
        <v>866</v>
      </c>
      <c r="L50" s="341">
        <f t="shared" si="8"/>
        <v>86.513486513486512</v>
      </c>
      <c r="M50" s="569">
        <v>19400768</v>
      </c>
      <c r="N50" s="569">
        <v>7717913.8600000003</v>
      </c>
      <c r="O50" s="569">
        <v>7587581.3700000001</v>
      </c>
      <c r="P50" s="569">
        <v>7396508.1299999999</v>
      </c>
      <c r="Q50" s="569">
        <v>7396508.1299999999</v>
      </c>
      <c r="R50" s="569">
        <v>7396508.1299999999</v>
      </c>
      <c r="S50" s="341">
        <f t="shared" si="11"/>
        <v>38.124821295734272</v>
      </c>
      <c r="T50" s="341">
        <f t="shared" si="12"/>
        <v>2.2692168401892645</v>
      </c>
    </row>
    <row r="51" spans="1:20" s="316" customFormat="1" ht="12">
      <c r="A51" s="329"/>
      <c r="B51" s="322"/>
      <c r="C51" s="322"/>
      <c r="D51" s="322"/>
      <c r="E51" s="322"/>
      <c r="F51" s="322" t="s">
        <v>427</v>
      </c>
      <c r="G51" s="323" t="s">
        <v>426</v>
      </c>
      <c r="H51" s="329" t="s">
        <v>401</v>
      </c>
      <c r="I51" s="338">
        <v>1001</v>
      </c>
      <c r="J51" s="338">
        <v>1001</v>
      </c>
      <c r="K51" s="338">
        <v>866</v>
      </c>
      <c r="L51" s="341">
        <f t="shared" si="8"/>
        <v>86.513486513486512</v>
      </c>
      <c r="M51" s="569">
        <v>19251793</v>
      </c>
      <c r="N51" s="335">
        <v>7568938.8600000003</v>
      </c>
      <c r="O51" s="335">
        <v>7438606.3699999992</v>
      </c>
      <c r="P51" s="335">
        <v>7283572.1299999999</v>
      </c>
      <c r="Q51" s="335">
        <v>7283572.1299999999</v>
      </c>
      <c r="R51" s="335">
        <v>7283572.1299999999</v>
      </c>
      <c r="S51" s="341">
        <f t="shared" si="11"/>
        <v>37.833214443974128</v>
      </c>
      <c r="T51" s="341">
        <f t="shared" si="12"/>
        <v>2.2867072699202251</v>
      </c>
    </row>
    <row r="52" spans="1:20" s="316" customFormat="1" ht="12">
      <c r="A52" s="329"/>
      <c r="B52" s="322"/>
      <c r="C52" s="322"/>
      <c r="D52" s="322"/>
      <c r="E52" s="322">
        <v>392</v>
      </c>
      <c r="F52" s="322"/>
      <c r="G52" s="323" t="s">
        <v>439</v>
      </c>
      <c r="H52" s="329" t="s">
        <v>440</v>
      </c>
      <c r="I52" s="338">
        <v>925</v>
      </c>
      <c r="J52" s="338">
        <v>925</v>
      </c>
      <c r="K52" s="338">
        <v>380</v>
      </c>
      <c r="L52" s="341">
        <f t="shared" si="8"/>
        <v>41.081081081081081</v>
      </c>
      <c r="M52" s="569">
        <v>207883275</v>
      </c>
      <c r="N52" s="569">
        <v>47140639.890000001</v>
      </c>
      <c r="O52" s="569">
        <v>46973417.710000001</v>
      </c>
      <c r="P52" s="569">
        <v>14768070.059999999</v>
      </c>
      <c r="Q52" s="569">
        <v>14768070.059999999</v>
      </c>
      <c r="R52" s="569">
        <v>14768070.059999999</v>
      </c>
      <c r="S52" s="341">
        <f t="shared" si="11"/>
        <v>7.1040203017775232</v>
      </c>
      <c r="T52" s="341">
        <f t="shared" si="12"/>
        <v>5.782793310824581</v>
      </c>
    </row>
    <row r="53" spans="1:20" s="316" customFormat="1" ht="12">
      <c r="A53" s="329"/>
      <c r="B53" s="322"/>
      <c r="C53" s="322"/>
      <c r="D53" s="322"/>
      <c r="E53" s="322"/>
      <c r="F53" s="322" t="s">
        <v>427</v>
      </c>
      <c r="G53" s="323" t="s">
        <v>426</v>
      </c>
      <c r="H53" s="329" t="s">
        <v>440</v>
      </c>
      <c r="I53" s="338">
        <v>925</v>
      </c>
      <c r="J53" s="338">
        <v>925</v>
      </c>
      <c r="K53" s="338">
        <v>380</v>
      </c>
      <c r="L53" s="341">
        <f t="shared" si="8"/>
        <v>41.081081081081081</v>
      </c>
      <c r="M53" s="569">
        <v>207883275</v>
      </c>
      <c r="N53" s="569">
        <v>47140639.890000001</v>
      </c>
      <c r="O53" s="569">
        <v>46973417.710000001</v>
      </c>
      <c r="P53" s="569">
        <v>14768070.059999999</v>
      </c>
      <c r="Q53" s="569">
        <v>14768070.059999999</v>
      </c>
      <c r="R53" s="569">
        <v>14768070.059999999</v>
      </c>
      <c r="S53" s="341">
        <f t="shared" si="11"/>
        <v>7.1040203017775232</v>
      </c>
      <c r="T53" s="341">
        <f t="shared" si="12"/>
        <v>5.782793310824581</v>
      </c>
    </row>
    <row r="54" spans="1:20" s="316" customFormat="1" ht="24">
      <c r="A54" s="329"/>
      <c r="B54" s="322"/>
      <c r="C54" s="322"/>
      <c r="D54" s="322"/>
      <c r="E54" s="322">
        <v>393</v>
      </c>
      <c r="F54" s="322"/>
      <c r="G54" s="323" t="s">
        <v>441</v>
      </c>
      <c r="H54" s="329" t="s">
        <v>442</v>
      </c>
      <c r="I54" s="338">
        <v>32442</v>
      </c>
      <c r="J54" s="338">
        <v>32442</v>
      </c>
      <c r="K54" s="338">
        <v>33208</v>
      </c>
      <c r="L54" s="341">
        <f t="shared" si="8"/>
        <v>102.36113679797793</v>
      </c>
      <c r="M54" s="569">
        <v>82817977</v>
      </c>
      <c r="N54" s="569">
        <v>60981447</v>
      </c>
      <c r="O54" s="569">
        <v>60716307.240000002</v>
      </c>
      <c r="P54" s="569">
        <v>60340088.219999999</v>
      </c>
      <c r="Q54" s="569">
        <v>60340088.219999999</v>
      </c>
      <c r="R54" s="569">
        <v>60340088.219999999</v>
      </c>
      <c r="S54" s="341">
        <f t="shared" si="11"/>
        <v>72.858684075318564</v>
      </c>
      <c r="T54" s="341">
        <f t="shared" si="12"/>
        <v>1.4049270597882451</v>
      </c>
    </row>
    <row r="55" spans="1:20" s="316" customFormat="1" ht="12">
      <c r="A55" s="329"/>
      <c r="B55" s="322"/>
      <c r="C55" s="322"/>
      <c r="D55" s="322"/>
      <c r="E55" s="322"/>
      <c r="F55" s="322" t="s">
        <v>416</v>
      </c>
      <c r="G55" s="323" t="s">
        <v>414</v>
      </c>
      <c r="H55" s="329" t="s">
        <v>442</v>
      </c>
      <c r="I55" s="338">
        <v>32442</v>
      </c>
      <c r="J55" s="338">
        <v>32442</v>
      </c>
      <c r="K55" s="338">
        <v>33208</v>
      </c>
      <c r="L55" s="341">
        <f t="shared" si="8"/>
        <v>102.36113679797793</v>
      </c>
      <c r="M55" s="569">
        <v>82817977</v>
      </c>
      <c r="N55" s="569">
        <v>60981447</v>
      </c>
      <c r="O55" s="569">
        <v>60716307.240000002</v>
      </c>
      <c r="P55" s="569">
        <v>60340088.219999999</v>
      </c>
      <c r="Q55" s="569">
        <v>60340088.219999999</v>
      </c>
      <c r="R55" s="569">
        <v>60340088.219999999</v>
      </c>
      <c r="S55" s="341">
        <f t="shared" si="11"/>
        <v>72.858684075318564</v>
      </c>
      <c r="T55" s="341">
        <f t="shared" si="12"/>
        <v>1.4049270597882451</v>
      </c>
    </row>
    <row r="56" spans="1:20" s="316" customFormat="1" ht="12">
      <c r="A56" s="329"/>
      <c r="B56" s="322"/>
      <c r="C56" s="322"/>
      <c r="D56" s="322"/>
      <c r="E56" s="322">
        <v>394</v>
      </c>
      <c r="F56" s="322"/>
      <c r="G56" s="323" t="s">
        <v>443</v>
      </c>
      <c r="H56" s="329" t="s">
        <v>401</v>
      </c>
      <c r="I56" s="338">
        <v>230836</v>
      </c>
      <c r="J56" s="338">
        <v>230836</v>
      </c>
      <c r="K56" s="338">
        <v>164789</v>
      </c>
      <c r="L56" s="341">
        <f t="shared" si="8"/>
        <v>71.387911764196218</v>
      </c>
      <c r="M56" s="569">
        <v>21274608</v>
      </c>
      <c r="N56" s="569">
        <v>16408654.530000001</v>
      </c>
      <c r="O56" s="569">
        <v>15064057.24</v>
      </c>
      <c r="P56" s="569">
        <v>8914859.8300000001</v>
      </c>
      <c r="Q56" s="569">
        <v>8914859.8300000001</v>
      </c>
      <c r="R56" s="569">
        <v>8914859.8300000001</v>
      </c>
      <c r="S56" s="341">
        <f t="shared" si="11"/>
        <v>41.903756017502182</v>
      </c>
      <c r="T56" s="341">
        <f t="shared" si="12"/>
        <v>1.7036160609177664</v>
      </c>
    </row>
    <row r="57" spans="1:20" s="316" customFormat="1" ht="24">
      <c r="A57" s="329"/>
      <c r="B57" s="322"/>
      <c r="C57" s="322"/>
      <c r="D57" s="322"/>
      <c r="E57" s="322"/>
      <c r="F57" s="322" t="s">
        <v>396</v>
      </c>
      <c r="G57" s="323" t="s">
        <v>434</v>
      </c>
      <c r="H57" s="329" t="s">
        <v>401</v>
      </c>
      <c r="I57" s="338">
        <v>230836</v>
      </c>
      <c r="J57" s="338">
        <v>230836</v>
      </c>
      <c r="K57" s="338">
        <v>164789</v>
      </c>
      <c r="L57" s="341">
        <f t="shared" si="8"/>
        <v>71.387911764196218</v>
      </c>
      <c r="M57" s="569">
        <v>21274608</v>
      </c>
      <c r="N57" s="569">
        <v>16408654.530000001</v>
      </c>
      <c r="O57" s="569">
        <v>15064057.24</v>
      </c>
      <c r="P57" s="569">
        <v>8914859.8300000001</v>
      </c>
      <c r="Q57" s="569">
        <v>8914859.8300000001</v>
      </c>
      <c r="R57" s="569">
        <v>8914859.8300000001</v>
      </c>
      <c r="S57" s="341">
        <f t="shared" si="11"/>
        <v>41.903756017502182</v>
      </c>
      <c r="T57" s="341">
        <f t="shared" si="12"/>
        <v>1.7036160609177664</v>
      </c>
    </row>
    <row r="58" spans="1:20" s="316" customFormat="1" ht="24">
      <c r="A58" s="329"/>
      <c r="B58" s="322"/>
      <c r="C58" s="322"/>
      <c r="D58" s="322"/>
      <c r="E58" s="322">
        <v>397</v>
      </c>
      <c r="F58" s="322"/>
      <c r="G58" s="323" t="s">
        <v>444</v>
      </c>
      <c r="H58" s="329" t="s">
        <v>401</v>
      </c>
      <c r="I58" s="338">
        <v>716331</v>
      </c>
      <c r="J58" s="338">
        <v>716331</v>
      </c>
      <c r="K58" s="338">
        <v>652110</v>
      </c>
      <c r="L58" s="341">
        <f t="shared" si="8"/>
        <v>91.034731150822736</v>
      </c>
      <c r="M58" s="569">
        <v>236419133</v>
      </c>
      <c r="N58" s="569">
        <v>108921154.22</v>
      </c>
      <c r="O58" s="569">
        <v>92285650.989999995</v>
      </c>
      <c r="P58" s="569">
        <v>84758730.469999999</v>
      </c>
      <c r="Q58" s="569">
        <v>84758730.469999999</v>
      </c>
      <c r="R58" s="569">
        <v>84758730.469999999</v>
      </c>
      <c r="S58" s="341">
        <f t="shared" si="11"/>
        <v>35.851045300128057</v>
      </c>
      <c r="T58" s="341">
        <f t="shared" si="12"/>
        <v>2.5392490062346265</v>
      </c>
    </row>
    <row r="59" spans="1:20" s="316" customFormat="1" ht="12">
      <c r="A59" s="329"/>
      <c r="B59" s="322"/>
      <c r="C59" s="322"/>
      <c r="D59" s="322"/>
      <c r="E59" s="322"/>
      <c r="F59" s="322" t="s">
        <v>411</v>
      </c>
      <c r="G59" s="323" t="s">
        <v>412</v>
      </c>
      <c r="H59" s="329" t="s">
        <v>401</v>
      </c>
      <c r="I59" s="338">
        <v>716331</v>
      </c>
      <c r="J59" s="338">
        <v>716331</v>
      </c>
      <c r="K59" s="338">
        <v>652110</v>
      </c>
      <c r="L59" s="341">
        <f t="shared" si="8"/>
        <v>91.034731150822736</v>
      </c>
      <c r="M59" s="569">
        <v>236419133</v>
      </c>
      <c r="N59" s="569">
        <v>108921154.22</v>
      </c>
      <c r="O59" s="569">
        <v>92285650.989999995</v>
      </c>
      <c r="P59" s="569">
        <v>84758730.469999999</v>
      </c>
      <c r="Q59" s="569">
        <v>84758730.469999999</v>
      </c>
      <c r="R59" s="569">
        <v>84758730.469999999</v>
      </c>
      <c r="S59" s="341">
        <f t="shared" si="11"/>
        <v>35.851045300128057</v>
      </c>
      <c r="T59" s="341">
        <f t="shared" si="12"/>
        <v>2.5392490062346265</v>
      </c>
    </row>
    <row r="60" spans="1:20" s="316" customFormat="1" ht="12">
      <c r="A60" s="329"/>
      <c r="B60" s="322"/>
      <c r="C60" s="322"/>
      <c r="D60" s="322">
        <v>3</v>
      </c>
      <c r="E60" s="322"/>
      <c r="F60" s="322"/>
      <c r="G60" s="323" t="s">
        <v>445</v>
      </c>
      <c r="H60" s="329"/>
      <c r="I60" s="338"/>
      <c r="J60" s="338"/>
      <c r="K60" s="338"/>
      <c r="L60" s="338"/>
      <c r="M60" s="569">
        <f>+M61+M62+M63+M64</f>
        <v>325830071</v>
      </c>
      <c r="N60" s="569">
        <f t="shared" ref="N60:R60" si="13">+N61+N62+N63+N64</f>
        <v>412424775.81999999</v>
      </c>
      <c r="O60" s="569">
        <f t="shared" si="13"/>
        <v>383219898.75</v>
      </c>
      <c r="P60" s="569">
        <f t="shared" si="13"/>
        <v>306127714.17000002</v>
      </c>
      <c r="Q60" s="569">
        <f t="shared" si="13"/>
        <v>306127714.17000002</v>
      </c>
      <c r="R60" s="569">
        <f t="shared" si="13"/>
        <v>306127714.17000002</v>
      </c>
      <c r="S60" s="340"/>
      <c r="T60" s="341"/>
    </row>
    <row r="61" spans="1:20" s="316" customFormat="1" ht="12">
      <c r="A61" s="329"/>
      <c r="B61" s="322"/>
      <c r="C61" s="322"/>
      <c r="D61" s="322"/>
      <c r="E61" s="322">
        <v>326</v>
      </c>
      <c r="F61" s="322"/>
      <c r="G61" s="323" t="s">
        <v>446</v>
      </c>
      <c r="H61" s="329" t="s">
        <v>447</v>
      </c>
      <c r="I61" s="338">
        <v>12372</v>
      </c>
      <c r="J61" s="338">
        <v>12372</v>
      </c>
      <c r="K61" s="338">
        <v>11593</v>
      </c>
      <c r="L61" s="341">
        <f>+K61/I61*100</f>
        <v>93.703524086647278</v>
      </c>
      <c r="M61" s="569">
        <v>119030081</v>
      </c>
      <c r="N61" s="569">
        <v>156482057.16</v>
      </c>
      <c r="O61" s="569">
        <v>135382038.38999999</v>
      </c>
      <c r="P61" s="569">
        <v>86086649.680000007</v>
      </c>
      <c r="Q61" s="569">
        <v>86086649.680000007</v>
      </c>
      <c r="R61" s="569">
        <v>86086649.680000007</v>
      </c>
      <c r="S61" s="341">
        <f>+Q61/M61*100</f>
        <v>72.323440391509109</v>
      </c>
      <c r="T61" s="341">
        <f>+L61/S61</f>
        <v>1.2956176252042377</v>
      </c>
    </row>
    <row r="62" spans="1:20" s="316" customFormat="1" ht="24">
      <c r="A62" s="329"/>
      <c r="B62" s="322"/>
      <c r="C62" s="322"/>
      <c r="D62" s="322"/>
      <c r="E62" s="322">
        <v>327</v>
      </c>
      <c r="F62" s="322"/>
      <c r="G62" s="323" t="s">
        <v>448</v>
      </c>
      <c r="H62" s="329" t="s">
        <v>449</v>
      </c>
      <c r="I62" s="338">
        <v>91</v>
      </c>
      <c r="J62" s="338">
        <v>91</v>
      </c>
      <c r="K62" s="338">
        <v>91</v>
      </c>
      <c r="L62" s="341">
        <f>+K62/I62*100</f>
        <v>100</v>
      </c>
      <c r="M62" s="569">
        <v>62790883</v>
      </c>
      <c r="N62" s="569">
        <v>116182045.02999999</v>
      </c>
      <c r="O62" s="569">
        <v>108590840.94</v>
      </c>
      <c r="P62" s="569">
        <v>86629352.920000002</v>
      </c>
      <c r="Q62" s="569">
        <v>86629352.920000002</v>
      </c>
      <c r="R62" s="569">
        <v>86629352.920000002</v>
      </c>
      <c r="S62" s="341">
        <f>+Q62/M62*100</f>
        <v>137.96485856075634</v>
      </c>
      <c r="T62" s="341">
        <f>+L62/S62</f>
        <v>0.72482225577727422</v>
      </c>
    </row>
    <row r="63" spans="1:20" s="316" customFormat="1" ht="24">
      <c r="A63" s="329"/>
      <c r="B63" s="322"/>
      <c r="C63" s="322"/>
      <c r="D63" s="322"/>
      <c r="E63" s="322">
        <v>396</v>
      </c>
      <c r="F63" s="322"/>
      <c r="G63" s="323" t="s">
        <v>450</v>
      </c>
      <c r="H63" s="329" t="s">
        <v>395</v>
      </c>
      <c r="I63" s="338">
        <v>70000</v>
      </c>
      <c r="J63" s="338">
        <v>70000</v>
      </c>
      <c r="K63" s="338">
        <v>48486</v>
      </c>
      <c r="L63" s="341">
        <f>+K63/I63*100</f>
        <v>69.265714285714282</v>
      </c>
      <c r="M63" s="569">
        <v>23421263</v>
      </c>
      <c r="N63" s="569">
        <v>20762772.569999997</v>
      </c>
      <c r="O63" s="569">
        <v>20689882.049999997</v>
      </c>
      <c r="P63" s="569">
        <v>19928258.93</v>
      </c>
      <c r="Q63" s="569">
        <v>19928258.93</v>
      </c>
      <c r="R63" s="569">
        <v>19928258.93</v>
      </c>
      <c r="S63" s="341">
        <f>+Q63/M63*100</f>
        <v>85.086183994432758</v>
      </c>
      <c r="T63" s="341">
        <f>+L63/S63</f>
        <v>0.8140653515528018</v>
      </c>
    </row>
    <row r="64" spans="1:20" s="316" customFormat="1" ht="24">
      <c r="A64" s="329"/>
      <c r="B64" s="322"/>
      <c r="C64" s="322"/>
      <c r="D64" s="322"/>
      <c r="E64" s="322">
        <v>397</v>
      </c>
      <c r="F64" s="322"/>
      <c r="G64" s="323" t="s">
        <v>451</v>
      </c>
      <c r="H64" s="329" t="s">
        <v>395</v>
      </c>
      <c r="I64" s="338">
        <v>2171</v>
      </c>
      <c r="J64" s="338">
        <v>2171</v>
      </c>
      <c r="K64" s="338">
        <v>2171</v>
      </c>
      <c r="L64" s="341">
        <f>+K64/I64*100</f>
        <v>100</v>
      </c>
      <c r="M64" s="569">
        <v>120587844</v>
      </c>
      <c r="N64" s="569">
        <v>118997901.06</v>
      </c>
      <c r="O64" s="569">
        <v>118557137.36999999</v>
      </c>
      <c r="P64" s="569">
        <v>113483452.64</v>
      </c>
      <c r="Q64" s="569">
        <v>113483452.64</v>
      </c>
      <c r="R64" s="569">
        <v>113483452.64</v>
      </c>
      <c r="S64" s="341">
        <f>+Q64/M64*100</f>
        <v>94.108534389254032</v>
      </c>
      <c r="T64" s="341">
        <f>+L64/S64</f>
        <v>1.0626028834577057</v>
      </c>
    </row>
    <row r="65" spans="1:20" s="316" customFormat="1" ht="24">
      <c r="A65" s="329">
        <v>2</v>
      </c>
      <c r="B65" s="322"/>
      <c r="C65" s="322"/>
      <c r="D65" s="322"/>
      <c r="E65" s="322"/>
      <c r="F65" s="322"/>
      <c r="G65" s="323" t="s">
        <v>452</v>
      </c>
      <c r="H65" s="329"/>
      <c r="I65" s="338"/>
      <c r="J65" s="338"/>
      <c r="K65" s="338"/>
      <c r="L65" s="338"/>
      <c r="M65" s="573">
        <f>+M66</f>
        <v>1690175</v>
      </c>
      <c r="N65" s="573">
        <f t="shared" ref="N65:R68" si="14">+N66</f>
        <v>710014</v>
      </c>
      <c r="O65" s="573">
        <f t="shared" si="14"/>
        <v>673325</v>
      </c>
      <c r="P65" s="573">
        <f t="shared" si="14"/>
        <v>0</v>
      </c>
      <c r="Q65" s="573">
        <f t="shared" si="14"/>
        <v>0</v>
      </c>
      <c r="R65" s="573">
        <f t="shared" si="14"/>
        <v>0</v>
      </c>
      <c r="S65" s="340"/>
      <c r="T65" s="341"/>
    </row>
    <row r="66" spans="1:20" s="316" customFormat="1" ht="12">
      <c r="A66" s="329"/>
      <c r="B66" s="322">
        <v>1</v>
      </c>
      <c r="C66" s="322"/>
      <c r="D66" s="322"/>
      <c r="E66" s="322"/>
      <c r="F66" s="322"/>
      <c r="G66" s="323" t="s">
        <v>300</v>
      </c>
      <c r="H66" s="329"/>
      <c r="I66" s="338"/>
      <c r="J66" s="338"/>
      <c r="K66" s="338"/>
      <c r="L66" s="338"/>
      <c r="M66" s="569">
        <f>+M67</f>
        <v>1690175</v>
      </c>
      <c r="N66" s="569">
        <f t="shared" si="14"/>
        <v>710014</v>
      </c>
      <c r="O66" s="569">
        <f t="shared" si="14"/>
        <v>673325</v>
      </c>
      <c r="P66" s="569">
        <f t="shared" si="14"/>
        <v>0</v>
      </c>
      <c r="Q66" s="569">
        <f t="shared" si="14"/>
        <v>0</v>
      </c>
      <c r="R66" s="569">
        <f t="shared" si="14"/>
        <v>0</v>
      </c>
      <c r="S66" s="340"/>
      <c r="T66" s="341"/>
    </row>
    <row r="67" spans="1:20" s="316" customFormat="1" ht="24">
      <c r="A67" s="329"/>
      <c r="B67" s="322"/>
      <c r="C67" s="322">
        <v>7</v>
      </c>
      <c r="D67" s="322"/>
      <c r="E67" s="322"/>
      <c r="F67" s="322"/>
      <c r="G67" s="323" t="s">
        <v>453</v>
      </c>
      <c r="H67" s="329"/>
      <c r="I67" s="338"/>
      <c r="J67" s="338"/>
      <c r="K67" s="338"/>
      <c r="L67" s="338"/>
      <c r="M67" s="569">
        <f>+M68</f>
        <v>1690175</v>
      </c>
      <c r="N67" s="569">
        <f t="shared" si="14"/>
        <v>710014</v>
      </c>
      <c r="O67" s="569">
        <f t="shared" si="14"/>
        <v>673325</v>
      </c>
      <c r="P67" s="569">
        <f t="shared" si="14"/>
        <v>0</v>
      </c>
      <c r="Q67" s="569">
        <f t="shared" si="14"/>
        <v>0</v>
      </c>
      <c r="R67" s="569">
        <f t="shared" si="14"/>
        <v>0</v>
      </c>
      <c r="S67" s="340"/>
      <c r="T67" s="341"/>
    </row>
    <row r="68" spans="1:20" s="316" customFormat="1" ht="12">
      <c r="A68" s="329"/>
      <c r="B68" s="322"/>
      <c r="C68" s="322"/>
      <c r="D68" s="322">
        <v>2</v>
      </c>
      <c r="E68" s="322"/>
      <c r="F68" s="322"/>
      <c r="G68" s="323" t="s">
        <v>454</v>
      </c>
      <c r="H68" s="329"/>
      <c r="I68" s="338"/>
      <c r="J68" s="338"/>
      <c r="K68" s="338"/>
      <c r="L68" s="338"/>
      <c r="M68" s="569">
        <f>+M69</f>
        <v>1690175</v>
      </c>
      <c r="N68" s="569">
        <f t="shared" si="14"/>
        <v>710014</v>
      </c>
      <c r="O68" s="569">
        <f t="shared" si="14"/>
        <v>673325</v>
      </c>
      <c r="P68" s="569">
        <f t="shared" si="14"/>
        <v>0</v>
      </c>
      <c r="Q68" s="569">
        <f t="shared" si="14"/>
        <v>0</v>
      </c>
      <c r="R68" s="569">
        <f t="shared" si="14"/>
        <v>0</v>
      </c>
      <c r="S68" s="340"/>
      <c r="T68" s="341"/>
    </row>
    <row r="69" spans="1:20" s="316" customFormat="1" ht="24">
      <c r="A69" s="329"/>
      <c r="B69" s="322"/>
      <c r="C69" s="322"/>
      <c r="D69" s="322"/>
      <c r="E69" s="322">
        <v>301</v>
      </c>
      <c r="F69" s="322"/>
      <c r="G69" s="323" t="s">
        <v>455</v>
      </c>
      <c r="H69" s="329" t="s">
        <v>456</v>
      </c>
      <c r="I69" s="338">
        <v>1</v>
      </c>
      <c r="J69" s="338">
        <v>1</v>
      </c>
      <c r="K69" s="338">
        <v>1</v>
      </c>
      <c r="L69" s="341">
        <f>+K69/I69*100</f>
        <v>100</v>
      </c>
      <c r="M69" s="569">
        <v>1690175</v>
      </c>
      <c r="N69" s="569">
        <v>710014</v>
      </c>
      <c r="O69" s="569">
        <v>673325</v>
      </c>
      <c r="P69" s="569">
        <v>0</v>
      </c>
      <c r="Q69" s="569">
        <v>0</v>
      </c>
      <c r="R69" s="569">
        <v>0</v>
      </c>
      <c r="S69" s="341">
        <f>+Q69/M69*100</f>
        <v>0</v>
      </c>
      <c r="T69" s="341" t="s">
        <v>567</v>
      </c>
    </row>
    <row r="70" spans="1:20" s="316" customFormat="1" ht="12">
      <c r="A70" s="329"/>
      <c r="B70" s="322"/>
      <c r="C70" s="322"/>
      <c r="D70" s="322"/>
      <c r="E70" s="322"/>
      <c r="F70" s="322"/>
      <c r="G70" s="323"/>
      <c r="H70" s="329"/>
      <c r="I70" s="340"/>
      <c r="J70" s="338"/>
      <c r="K70" s="338"/>
      <c r="L70" s="338"/>
      <c r="M70" s="342"/>
      <c r="N70" s="339"/>
      <c r="O70" s="339"/>
      <c r="P70" s="339"/>
      <c r="Q70" s="339"/>
      <c r="R70" s="339"/>
      <c r="S70" s="340"/>
      <c r="T70" s="341"/>
    </row>
    <row r="71" spans="1:20" s="316" customFormat="1" ht="12">
      <c r="A71" s="345"/>
      <c r="B71" s="345"/>
      <c r="C71" s="345"/>
      <c r="D71" s="345"/>
      <c r="E71" s="345"/>
      <c r="F71" s="345"/>
      <c r="G71" s="345"/>
      <c r="H71" s="345"/>
      <c r="I71" s="345"/>
      <c r="J71" s="346"/>
      <c r="K71" s="346"/>
      <c r="L71" s="346"/>
      <c r="M71" s="346"/>
      <c r="N71" s="347"/>
      <c r="O71" s="347"/>
      <c r="P71" s="347"/>
      <c r="Q71" s="347"/>
      <c r="R71" s="347"/>
      <c r="S71" s="345"/>
      <c r="T71" s="348"/>
    </row>
    <row r="72" spans="1:20" s="316" customFormat="1" ht="12">
      <c r="A72" s="345"/>
      <c r="B72" s="345"/>
      <c r="C72" s="345"/>
      <c r="D72" s="345"/>
      <c r="E72" s="345"/>
      <c r="F72" s="345"/>
      <c r="G72" s="349" t="s">
        <v>125</v>
      </c>
      <c r="H72" s="345"/>
      <c r="I72" s="345"/>
      <c r="J72" s="346"/>
      <c r="K72" s="346"/>
      <c r="L72" s="346"/>
      <c r="M72" s="371">
        <f>+M65+M6</f>
        <v>10634909128</v>
      </c>
      <c r="N72" s="371">
        <f t="shared" ref="N72:R72" si="15">+N65+N6</f>
        <v>11373458517.629995</v>
      </c>
      <c r="O72" s="371">
        <f t="shared" si="15"/>
        <v>10944700694.250004</v>
      </c>
      <c r="P72" s="371">
        <f t="shared" si="15"/>
        <v>9811698907.5799942</v>
      </c>
      <c r="Q72" s="371">
        <f t="shared" si="15"/>
        <v>9811698907.5799942</v>
      </c>
      <c r="R72" s="371">
        <f t="shared" si="15"/>
        <v>9811698907.5799942</v>
      </c>
      <c r="S72" s="345"/>
      <c r="T72" s="348"/>
    </row>
    <row r="73" spans="1:20" s="316" customFormat="1" ht="12">
      <c r="A73" s="350"/>
      <c r="B73" s="350"/>
      <c r="C73" s="350"/>
      <c r="D73" s="350"/>
      <c r="E73" s="350"/>
      <c r="F73" s="350"/>
      <c r="G73" s="350"/>
      <c r="H73" s="350"/>
      <c r="I73" s="350"/>
      <c r="J73" s="351"/>
      <c r="K73" s="351"/>
      <c r="L73" s="351"/>
      <c r="M73" s="351"/>
      <c r="N73" s="352"/>
      <c r="O73" s="352"/>
      <c r="P73" s="352"/>
      <c r="Q73" s="352"/>
      <c r="R73" s="352"/>
      <c r="S73" s="350"/>
      <c r="T73" s="353"/>
    </row>
    <row r="74" spans="1:20" s="316" customFormat="1">
      <c r="A74" s="585" t="s">
        <v>570</v>
      </c>
      <c r="B74" s="375"/>
      <c r="C74" s="414"/>
      <c r="D74" s="414"/>
      <c r="E74" s="375"/>
      <c r="F74" s="375"/>
      <c r="G74" s="375"/>
      <c r="H74" s="375"/>
      <c r="I74" s="375"/>
      <c r="J74" s="375"/>
      <c r="K74" s="375"/>
      <c r="L74" s="375"/>
      <c r="M74" s="375"/>
      <c r="N74" s="375"/>
      <c r="O74" s="375"/>
      <c r="P74" s="375"/>
      <c r="Q74" s="44"/>
      <c r="R74" s="593"/>
      <c r="S74" s="591"/>
      <c r="T74" s="594"/>
    </row>
    <row r="75" spans="1:20" s="316" customFormat="1" ht="24.75" customHeight="1">
      <c r="A75" s="1084" t="s">
        <v>571</v>
      </c>
      <c r="B75" s="1084"/>
      <c r="C75" s="1084"/>
      <c r="D75" s="1084"/>
      <c r="E75" s="1084"/>
      <c r="F75" s="1084"/>
      <c r="G75" s="1084"/>
      <c r="H75" s="1084"/>
      <c r="I75" s="1084"/>
      <c r="J75" s="1084"/>
      <c r="K75" s="1084"/>
      <c r="L75" s="1084"/>
      <c r="M75" s="1084"/>
      <c r="N75" s="1084"/>
      <c r="O75" s="1084"/>
      <c r="P75" s="1084"/>
      <c r="Q75" s="1084"/>
      <c r="R75" s="593"/>
      <c r="S75" s="591"/>
      <c r="T75" s="594"/>
    </row>
    <row r="76" spans="1:20" s="316" customFormat="1" ht="14.25" customHeight="1">
      <c r="A76" s="590" t="s">
        <v>573</v>
      </c>
      <c r="R76" s="593"/>
      <c r="S76" s="591"/>
      <c r="T76" s="594"/>
    </row>
    <row r="77" spans="1:20" s="316" customFormat="1" ht="12">
      <c r="A77" s="591"/>
      <c r="B77" s="591"/>
      <c r="C77" s="591"/>
      <c r="D77" s="591"/>
      <c r="E77" s="591"/>
      <c r="F77" s="591"/>
      <c r="G77" s="591"/>
      <c r="H77" s="591"/>
      <c r="I77" s="591"/>
      <c r="J77" s="592"/>
      <c r="K77" s="592"/>
      <c r="L77" s="592"/>
      <c r="M77" s="592"/>
      <c r="N77" s="593"/>
      <c r="O77" s="593"/>
      <c r="P77" s="593"/>
      <c r="Q77" s="593"/>
      <c r="R77" s="593"/>
      <c r="S77" s="591"/>
      <c r="T77" s="594"/>
    </row>
    <row r="78" spans="1:20">
      <c r="M78" s="571"/>
      <c r="N78" s="571"/>
      <c r="O78" s="571"/>
      <c r="P78" s="571"/>
      <c r="Q78" s="571"/>
      <c r="R78" s="571"/>
    </row>
    <row r="79" spans="1:20" s="36" customFormat="1">
      <c r="A79" s="38" t="s">
        <v>17</v>
      </c>
      <c r="B79" s="38"/>
      <c r="D79" s="34"/>
      <c r="E79" s="34"/>
      <c r="F79" s="39"/>
      <c r="G79" s="39"/>
      <c r="H79" s="39"/>
      <c r="M79" s="34"/>
      <c r="N79" s="1109" t="s">
        <v>462</v>
      </c>
      <c r="O79" s="1109"/>
      <c r="P79" s="1109"/>
      <c r="Q79" s="1109"/>
      <c r="R79" s="1109"/>
      <c r="S79" s="1109"/>
    </row>
    <row r="80" spans="1:20" s="36" customFormat="1" ht="23.25" customHeight="1">
      <c r="A80" s="1106" t="s">
        <v>458</v>
      </c>
      <c r="B80" s="1107"/>
      <c r="C80" s="1107"/>
      <c r="D80" s="1107"/>
      <c r="E80" s="1107"/>
      <c r="F80" s="1107"/>
      <c r="G80" s="1107"/>
      <c r="H80" s="1107"/>
      <c r="N80" s="1106" t="s">
        <v>459</v>
      </c>
      <c r="O80" s="1107"/>
      <c r="P80" s="1107"/>
      <c r="Q80" s="1107"/>
      <c r="R80" s="1107"/>
      <c r="S80" s="1107"/>
    </row>
    <row r="81" spans="1:19" s="36" customFormat="1" ht="23.25" customHeight="1">
      <c r="A81" s="1107"/>
      <c r="B81" s="1107"/>
      <c r="C81" s="1107"/>
      <c r="D81" s="1107"/>
      <c r="E81" s="1107"/>
      <c r="F81" s="1107"/>
      <c r="G81" s="1107"/>
      <c r="H81" s="1107"/>
      <c r="N81" s="1107"/>
      <c r="O81" s="1107"/>
      <c r="P81" s="1107"/>
      <c r="Q81" s="1107"/>
      <c r="R81" s="1107"/>
      <c r="S81" s="1107"/>
    </row>
  </sheetData>
  <mergeCells count="19">
    <mergeCell ref="A1:T1"/>
    <mergeCell ref="D3:D5"/>
    <mergeCell ref="A3:A5"/>
    <mergeCell ref="C3:C5"/>
    <mergeCell ref="N79:S79"/>
    <mergeCell ref="H2:M2"/>
    <mergeCell ref="B3:B5"/>
    <mergeCell ref="E3:E5"/>
    <mergeCell ref="A80:H81"/>
    <mergeCell ref="F3:F5"/>
    <mergeCell ref="G3:G5"/>
    <mergeCell ref="A2:G2"/>
    <mergeCell ref="M4:S4"/>
    <mergeCell ref="I3:T3"/>
    <mergeCell ref="I4:L4"/>
    <mergeCell ref="T4:T5"/>
    <mergeCell ref="H3:H5"/>
    <mergeCell ref="N80:S81"/>
    <mergeCell ref="A75:Q75"/>
  </mergeCells>
  <phoneticPr fontId="0" type="noConversion"/>
  <printOptions horizontalCentered="1"/>
  <pageMargins left="0.23622047244094491" right="0.23622047244094491" top="1.0236220472440944" bottom="0.74803149606299213" header="0.31496062992125984" footer="0.31496062992125984"/>
  <pageSetup scale="61" fitToHeight="0" orientation="landscape" r:id="rId1"/>
  <headerFooter scaleWithDoc="0" alignWithMargins="0">
    <oddHeader>&amp;L&amp;G&amp;R&amp;G</oddHeader>
    <oddFooter>&amp;R&amp;G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R47"/>
  <sheetViews>
    <sheetView showGridLines="0" zoomScale="112" zoomScaleNormal="112"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4" width="12.7109375" style="513" customWidth="1"/>
    <col min="15" max="15" width="15.140625" style="513" customWidth="1"/>
    <col min="16" max="16" width="12.7109375" style="513" bestFit="1" customWidth="1"/>
    <col min="17" max="17" width="10.42578125" style="513" bestFit="1"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15" customHeight="1">
      <c r="A5" s="943" t="s">
        <v>1035</v>
      </c>
      <c r="B5" s="943" t="s">
        <v>1036</v>
      </c>
      <c r="C5" s="943" t="s">
        <v>1037</v>
      </c>
      <c r="D5" s="943" t="s">
        <v>1038</v>
      </c>
      <c r="E5" s="943" t="s">
        <v>1035</v>
      </c>
      <c r="F5" s="943" t="s">
        <v>1039</v>
      </c>
      <c r="G5" s="944"/>
      <c r="H5" s="1233" t="s">
        <v>455</v>
      </c>
      <c r="I5" s="1234"/>
      <c r="J5" s="1235"/>
      <c r="K5" s="944" t="s">
        <v>456</v>
      </c>
      <c r="L5" s="945" t="s">
        <v>1037</v>
      </c>
      <c r="M5" s="945" t="s">
        <v>1037</v>
      </c>
      <c r="N5" s="945">
        <v>1</v>
      </c>
      <c r="O5" s="946">
        <v>1690175</v>
      </c>
      <c r="P5" s="946">
        <v>710014</v>
      </c>
      <c r="Q5" s="946">
        <v>0</v>
      </c>
    </row>
    <row r="6" spans="1:17">
      <c r="A6" s="1236"/>
      <c r="B6" s="1237"/>
      <c r="C6" s="1237"/>
      <c r="D6" s="1237"/>
      <c r="E6" s="1237"/>
      <c r="F6" s="1237"/>
      <c r="G6" s="1237"/>
      <c r="H6" s="1237"/>
      <c r="I6" s="1237"/>
      <c r="J6" s="1237"/>
      <c r="K6" s="1237"/>
      <c r="L6" s="1237"/>
      <c r="M6" s="1237"/>
      <c r="N6" s="1237"/>
      <c r="O6" s="1237"/>
      <c r="P6" s="1237"/>
      <c r="Q6" s="1238"/>
    </row>
    <row r="7" spans="1:17">
      <c r="A7" s="1239" t="s">
        <v>1040</v>
      </c>
      <c r="B7" s="1240"/>
      <c r="C7" s="1240"/>
      <c r="D7" s="1240"/>
      <c r="E7" s="1240"/>
      <c r="F7" s="1240"/>
      <c r="G7" s="1240"/>
      <c r="H7" s="1240"/>
      <c r="I7" s="1240"/>
      <c r="J7" s="1240"/>
      <c r="K7" s="1240"/>
      <c r="L7" s="1240"/>
      <c r="M7" s="1240"/>
      <c r="N7" s="1240"/>
      <c r="O7" s="1240"/>
      <c r="P7" s="1240"/>
      <c r="Q7" s="1241"/>
    </row>
    <row r="8" spans="1:17">
      <c r="A8" s="1242"/>
      <c r="B8" s="1243"/>
      <c r="C8" s="1243"/>
      <c r="D8" s="1243"/>
      <c r="E8" s="1243"/>
      <c r="F8" s="1243"/>
      <c r="G8" s="1243"/>
      <c r="H8" s="1243"/>
      <c r="I8" s="1243"/>
      <c r="J8" s="1243"/>
      <c r="K8" s="1243"/>
      <c r="L8" s="1243"/>
      <c r="M8" s="1243"/>
      <c r="N8" s="1243"/>
      <c r="O8" s="1243"/>
      <c r="P8" s="1243"/>
      <c r="Q8" s="1244"/>
    </row>
    <row r="9" spans="1:17">
      <c r="A9" s="948"/>
      <c r="B9" s="949"/>
      <c r="C9" s="949"/>
      <c r="D9" s="949"/>
      <c r="E9" s="949"/>
      <c r="F9" s="949"/>
      <c r="G9" s="949"/>
      <c r="H9" s="949"/>
      <c r="I9" s="949"/>
      <c r="J9" s="949"/>
      <c r="K9" s="949"/>
      <c r="L9" s="949"/>
      <c r="M9" s="949"/>
      <c r="N9" s="949"/>
      <c r="O9" s="949"/>
      <c r="P9" s="949"/>
      <c r="Q9" s="950"/>
    </row>
    <row r="10" spans="1:17" ht="13.5" customHeight="1">
      <c r="A10" s="1223" t="s">
        <v>1041</v>
      </c>
      <c r="B10" s="1224"/>
      <c r="C10" s="1224"/>
      <c r="D10" s="1224"/>
      <c r="E10" s="1224"/>
      <c r="F10" s="1224"/>
      <c r="G10" s="1224"/>
      <c r="H10" s="1224"/>
      <c r="I10" s="1224"/>
      <c r="J10" s="1224"/>
      <c r="K10" s="1224"/>
      <c r="L10" s="1224"/>
      <c r="M10" s="1224"/>
      <c r="N10" s="1224"/>
      <c r="O10" s="1224"/>
      <c r="P10" s="1224"/>
      <c r="Q10" s="1225"/>
    </row>
    <row r="11" spans="1:17">
      <c r="A11" s="1223"/>
      <c r="B11" s="1224"/>
      <c r="C11" s="1224"/>
      <c r="D11" s="1224"/>
      <c r="E11" s="1224"/>
      <c r="F11" s="1224"/>
      <c r="G11" s="1224"/>
      <c r="H11" s="1224"/>
      <c r="I11" s="1224"/>
      <c r="J11" s="1224"/>
      <c r="K11" s="1224"/>
      <c r="L11" s="1224"/>
      <c r="M11" s="1224"/>
      <c r="N11" s="1224"/>
      <c r="O11" s="1224"/>
      <c r="P11" s="1224"/>
      <c r="Q11" s="1225"/>
    </row>
    <row r="12" spans="1:17">
      <c r="A12" s="1223"/>
      <c r="B12" s="1224"/>
      <c r="C12" s="1224"/>
      <c r="D12" s="1224"/>
      <c r="E12" s="1224"/>
      <c r="F12" s="1224"/>
      <c r="G12" s="1224"/>
      <c r="H12" s="1224"/>
      <c r="I12" s="1224"/>
      <c r="J12" s="1224"/>
      <c r="K12" s="1224"/>
      <c r="L12" s="1224"/>
      <c r="M12" s="1224"/>
      <c r="N12" s="1224"/>
      <c r="O12" s="1224"/>
      <c r="P12" s="1224"/>
      <c r="Q12" s="1225"/>
    </row>
    <row r="13" spans="1:17">
      <c r="A13" s="1223"/>
      <c r="B13" s="1224"/>
      <c r="C13" s="1224"/>
      <c r="D13" s="1224"/>
      <c r="E13" s="1224"/>
      <c r="F13" s="1224"/>
      <c r="G13" s="1224"/>
      <c r="H13" s="1224"/>
      <c r="I13" s="1224"/>
      <c r="J13" s="1224"/>
      <c r="K13" s="1224"/>
      <c r="L13" s="1224"/>
      <c r="M13" s="1224"/>
      <c r="N13" s="1224"/>
      <c r="O13" s="1224"/>
      <c r="P13" s="1224"/>
      <c r="Q13" s="1225"/>
    </row>
    <row r="14" spans="1:17" ht="45.75" customHeight="1">
      <c r="A14" s="1223"/>
      <c r="B14" s="1224"/>
      <c r="C14" s="1224"/>
      <c r="D14" s="1224"/>
      <c r="E14" s="1224"/>
      <c r="F14" s="1224"/>
      <c r="G14" s="1224"/>
      <c r="H14" s="1224"/>
      <c r="I14" s="1224"/>
      <c r="J14" s="1224"/>
      <c r="K14" s="1224"/>
      <c r="L14" s="1224"/>
      <c r="M14" s="1224"/>
      <c r="N14" s="1224"/>
      <c r="O14" s="1224"/>
      <c r="P14" s="1224"/>
      <c r="Q14" s="1225"/>
    </row>
    <row r="15" spans="1:17">
      <c r="A15" s="931"/>
      <c r="B15" s="932"/>
      <c r="C15" s="932"/>
      <c r="D15" s="932"/>
      <c r="E15" s="932"/>
      <c r="F15" s="932"/>
      <c r="G15" s="932"/>
      <c r="H15" s="932"/>
      <c r="I15" s="932"/>
      <c r="J15" s="932"/>
      <c r="K15" s="932"/>
      <c r="L15" s="932"/>
      <c r="M15" s="932"/>
      <c r="N15" s="932"/>
      <c r="O15" s="932"/>
      <c r="P15" s="932"/>
      <c r="Q15" s="933"/>
    </row>
    <row r="16" spans="1:17">
      <c r="A16" s="931"/>
      <c r="B16" s="932"/>
      <c r="C16" s="932"/>
      <c r="D16" s="932"/>
      <c r="E16" s="932"/>
      <c r="F16" s="932"/>
      <c r="G16" s="932"/>
      <c r="H16" s="932"/>
      <c r="I16" s="932"/>
      <c r="J16" s="932"/>
      <c r="K16" s="932"/>
      <c r="L16" s="932"/>
      <c r="M16" s="932"/>
      <c r="N16" s="932"/>
      <c r="O16" s="932"/>
      <c r="P16" s="932"/>
      <c r="Q16" s="933"/>
    </row>
    <row r="17" spans="1:17">
      <c r="A17" s="931"/>
      <c r="B17" s="932"/>
      <c r="C17" s="932"/>
      <c r="D17" s="932"/>
      <c r="E17" s="932"/>
      <c r="F17" s="932"/>
      <c r="G17" s="932"/>
      <c r="H17" s="932"/>
      <c r="I17" s="932"/>
      <c r="J17" s="932"/>
      <c r="K17" s="932"/>
      <c r="L17" s="932"/>
      <c r="M17" s="932"/>
      <c r="N17" s="932"/>
      <c r="O17" s="932"/>
      <c r="P17" s="932"/>
      <c r="Q17" s="933"/>
    </row>
    <row r="18" spans="1:17">
      <c r="A18" s="931"/>
      <c r="B18" s="932"/>
      <c r="C18" s="932"/>
      <c r="D18" s="932"/>
      <c r="E18" s="932"/>
      <c r="F18" s="932"/>
      <c r="G18" s="932"/>
      <c r="H18" s="932"/>
      <c r="I18" s="932"/>
      <c r="J18" s="932"/>
      <c r="K18" s="932"/>
      <c r="L18" s="932"/>
      <c r="M18" s="932"/>
      <c r="N18" s="932"/>
      <c r="O18" s="932"/>
      <c r="P18" s="932"/>
      <c r="Q18" s="933"/>
    </row>
    <row r="19" spans="1:17">
      <c r="A19" s="931"/>
      <c r="B19" s="932"/>
      <c r="C19" s="932"/>
      <c r="D19" s="932"/>
      <c r="E19" s="932"/>
      <c r="F19" s="932"/>
      <c r="G19" s="932"/>
      <c r="H19" s="932"/>
      <c r="I19" s="932"/>
      <c r="J19" s="932"/>
      <c r="K19" s="932"/>
      <c r="L19" s="932"/>
      <c r="M19" s="932"/>
      <c r="N19" s="932"/>
      <c r="O19" s="932"/>
      <c r="P19" s="932"/>
      <c r="Q19" s="933"/>
    </row>
    <row r="20" spans="1:17">
      <c r="A20" s="931"/>
      <c r="B20" s="932"/>
      <c r="C20" s="932"/>
      <c r="D20" s="932"/>
      <c r="E20" s="932"/>
      <c r="F20" s="932"/>
      <c r="G20" s="932"/>
      <c r="H20" s="932"/>
      <c r="I20" s="932"/>
      <c r="J20" s="932"/>
      <c r="K20" s="932"/>
      <c r="L20" s="932"/>
      <c r="M20" s="932"/>
      <c r="N20" s="932"/>
      <c r="O20" s="932"/>
      <c r="P20" s="932"/>
      <c r="Q20" s="933"/>
    </row>
    <row r="21" spans="1:17">
      <c r="A21" s="931"/>
      <c r="B21" s="932"/>
      <c r="C21" s="932"/>
      <c r="D21" s="932"/>
      <c r="E21" s="932"/>
      <c r="F21" s="932"/>
      <c r="G21" s="932"/>
      <c r="H21" s="932"/>
      <c r="I21" s="932"/>
      <c r="J21" s="932"/>
      <c r="K21" s="932"/>
      <c r="L21" s="932"/>
      <c r="M21" s="932"/>
      <c r="N21" s="932"/>
      <c r="O21" s="932"/>
      <c r="P21" s="932"/>
      <c r="Q21" s="933"/>
    </row>
    <row r="22" spans="1:17">
      <c r="A22" s="931"/>
      <c r="B22" s="932"/>
      <c r="C22" s="932"/>
      <c r="D22" s="932"/>
      <c r="E22" s="932"/>
      <c r="F22" s="932"/>
      <c r="G22" s="932"/>
      <c r="H22" s="932"/>
      <c r="I22" s="932"/>
      <c r="J22" s="932"/>
      <c r="K22" s="932"/>
      <c r="L22" s="932"/>
      <c r="M22" s="932"/>
      <c r="N22" s="932"/>
      <c r="O22" s="932"/>
      <c r="P22" s="932"/>
      <c r="Q22" s="933"/>
    </row>
    <row r="23" spans="1:17">
      <c r="A23" s="931"/>
      <c r="B23" s="932"/>
      <c r="C23" s="932"/>
      <c r="D23" s="932"/>
      <c r="E23" s="932"/>
      <c r="F23" s="932"/>
      <c r="G23" s="932"/>
      <c r="H23" s="932"/>
      <c r="I23" s="932"/>
      <c r="J23" s="932"/>
      <c r="K23" s="932"/>
      <c r="L23" s="932"/>
      <c r="M23" s="932"/>
      <c r="N23" s="932"/>
      <c r="O23" s="932"/>
      <c r="P23" s="932"/>
      <c r="Q23" s="933"/>
    </row>
    <row r="24" spans="1:17">
      <c r="A24" s="931"/>
      <c r="B24" s="932"/>
      <c r="C24" s="932"/>
      <c r="D24" s="932"/>
      <c r="E24" s="932"/>
      <c r="F24" s="932"/>
      <c r="G24" s="932"/>
      <c r="H24" s="932"/>
      <c r="I24" s="932"/>
      <c r="J24" s="932"/>
      <c r="K24" s="932"/>
      <c r="L24" s="932"/>
      <c r="M24" s="932"/>
      <c r="N24" s="932"/>
      <c r="O24" s="932"/>
      <c r="P24" s="932"/>
      <c r="Q24" s="933"/>
    </row>
    <row r="25" spans="1:17">
      <c r="A25" s="931"/>
      <c r="B25" s="932"/>
      <c r="C25" s="932"/>
      <c r="D25" s="932"/>
      <c r="E25" s="932"/>
      <c r="F25" s="932"/>
      <c r="G25" s="932"/>
      <c r="H25" s="932"/>
      <c r="I25" s="932"/>
      <c r="J25" s="932"/>
      <c r="K25" s="932"/>
      <c r="L25" s="932"/>
      <c r="M25" s="932"/>
      <c r="N25" s="932"/>
      <c r="O25" s="932"/>
      <c r="P25" s="932"/>
      <c r="Q25" s="933"/>
    </row>
    <row r="26" spans="1:17">
      <c r="A26" s="931"/>
      <c r="B26" s="932"/>
      <c r="C26" s="932"/>
      <c r="D26" s="932"/>
      <c r="E26" s="932"/>
      <c r="F26" s="932"/>
      <c r="G26" s="932"/>
      <c r="H26" s="932"/>
      <c r="I26" s="932"/>
      <c r="J26" s="932"/>
      <c r="K26" s="932"/>
      <c r="L26" s="932"/>
      <c r="M26" s="932"/>
      <c r="N26" s="932"/>
      <c r="O26" s="932"/>
      <c r="P26" s="932"/>
      <c r="Q26" s="933"/>
    </row>
    <row r="27" spans="1:17">
      <c r="A27" s="931"/>
      <c r="B27" s="932"/>
      <c r="C27" s="932"/>
      <c r="D27" s="932"/>
      <c r="E27" s="932"/>
      <c r="F27" s="932"/>
      <c r="G27" s="932"/>
      <c r="H27" s="932"/>
      <c r="I27" s="932"/>
      <c r="J27" s="932"/>
      <c r="K27" s="932"/>
      <c r="L27" s="932"/>
      <c r="M27" s="932"/>
      <c r="N27" s="932"/>
      <c r="O27" s="932"/>
      <c r="P27" s="932"/>
      <c r="Q27" s="933"/>
    </row>
    <row r="28" spans="1:17">
      <c r="A28" s="931"/>
      <c r="B28" s="932"/>
      <c r="C28" s="932"/>
      <c r="D28" s="932"/>
      <c r="E28" s="932"/>
      <c r="F28" s="932"/>
      <c r="G28" s="932"/>
      <c r="H28" s="932"/>
      <c r="I28" s="932"/>
      <c r="J28" s="932"/>
      <c r="K28" s="932"/>
      <c r="L28" s="932"/>
      <c r="M28" s="932"/>
      <c r="N28" s="932"/>
      <c r="O28" s="932"/>
      <c r="P28" s="932"/>
      <c r="Q28" s="933"/>
    </row>
    <row r="29" spans="1:17">
      <c r="A29" s="931"/>
      <c r="B29" s="932"/>
      <c r="C29" s="932"/>
      <c r="D29" s="932"/>
      <c r="E29" s="932"/>
      <c r="F29" s="932"/>
      <c r="G29" s="932"/>
      <c r="H29" s="932"/>
      <c r="I29" s="932"/>
      <c r="J29" s="932"/>
      <c r="K29" s="932"/>
      <c r="L29" s="932"/>
      <c r="M29" s="932"/>
      <c r="N29" s="932"/>
      <c r="O29" s="932"/>
      <c r="P29" s="932"/>
      <c r="Q29" s="933"/>
    </row>
    <row r="30" spans="1:17">
      <c r="A30" s="931"/>
      <c r="B30" s="932"/>
      <c r="C30" s="932"/>
      <c r="D30" s="932"/>
      <c r="E30" s="932"/>
      <c r="F30" s="932"/>
      <c r="G30" s="932"/>
      <c r="H30" s="932"/>
      <c r="I30" s="932"/>
      <c r="J30" s="932"/>
      <c r="K30" s="932"/>
      <c r="L30" s="932"/>
      <c r="M30" s="932"/>
      <c r="N30" s="932"/>
      <c r="O30" s="932"/>
      <c r="P30" s="932"/>
      <c r="Q30" s="933"/>
    </row>
    <row r="31" spans="1:17">
      <c r="A31" s="1155"/>
      <c r="B31" s="1156"/>
      <c r="C31" s="1156"/>
      <c r="D31" s="1156"/>
      <c r="E31" s="1156"/>
      <c r="F31" s="1156"/>
      <c r="G31" s="1156"/>
      <c r="H31" s="1156"/>
      <c r="I31" s="1156"/>
      <c r="J31" s="1156"/>
      <c r="K31" s="1156"/>
      <c r="L31" s="1156"/>
      <c r="M31" s="1156"/>
      <c r="N31" s="1156"/>
      <c r="O31" s="1156"/>
      <c r="P31" s="1156"/>
      <c r="Q31" s="1157"/>
    </row>
    <row r="32" spans="1:17">
      <c r="A32" s="931"/>
      <c r="B32" s="932"/>
      <c r="C32" s="932"/>
      <c r="D32" s="932"/>
      <c r="E32" s="932"/>
      <c r="F32" s="932"/>
      <c r="G32" s="932"/>
      <c r="H32" s="932"/>
      <c r="I32" s="932"/>
      <c r="J32" s="932"/>
      <c r="K32" s="932"/>
      <c r="L32" s="932"/>
      <c r="M32" s="932"/>
      <c r="N32" s="932"/>
      <c r="O32" s="932"/>
      <c r="P32" s="932"/>
      <c r="Q32" s="933"/>
    </row>
    <row r="33" spans="1:18">
      <c r="A33" s="931"/>
      <c r="B33" s="932"/>
      <c r="C33" s="932"/>
      <c r="D33" s="932"/>
      <c r="E33" s="932"/>
      <c r="F33" s="932"/>
      <c r="G33" s="932"/>
      <c r="H33" s="932"/>
      <c r="I33" s="932"/>
      <c r="J33" s="932"/>
      <c r="K33" s="932"/>
      <c r="L33" s="932"/>
      <c r="M33" s="932"/>
      <c r="N33" s="932"/>
      <c r="O33" s="932"/>
      <c r="P33" s="932"/>
      <c r="Q33" s="933"/>
    </row>
    <row r="34" spans="1:18">
      <c r="A34" s="1158"/>
      <c r="B34" s="1159"/>
      <c r="C34" s="1159"/>
      <c r="D34" s="1159"/>
      <c r="E34" s="1159"/>
      <c r="F34" s="1159"/>
      <c r="G34" s="1159"/>
      <c r="H34" s="1159"/>
      <c r="I34" s="1159"/>
      <c r="J34" s="1159"/>
      <c r="K34" s="1159"/>
      <c r="L34" s="1159"/>
      <c r="M34" s="1159"/>
      <c r="N34" s="1159"/>
      <c r="O34" s="1159"/>
      <c r="P34" s="1159"/>
      <c r="Q34" s="1160"/>
    </row>
    <row r="35" spans="1:18" ht="12.75" customHeight="1">
      <c r="A35" s="517"/>
      <c r="B35" s="517"/>
      <c r="C35" s="517"/>
      <c r="D35" s="517"/>
      <c r="E35" s="936"/>
      <c r="F35" s="936"/>
      <c r="G35" s="936"/>
      <c r="H35" s="936"/>
      <c r="I35" s="936"/>
      <c r="J35" s="936"/>
      <c r="K35" s="936"/>
      <c r="L35" s="936"/>
      <c r="M35" s="936"/>
      <c r="N35" s="936"/>
      <c r="O35" s="936"/>
      <c r="P35" s="936"/>
      <c r="Q35" s="936"/>
    </row>
    <row r="36" spans="1:18" ht="12.75" customHeight="1">
      <c r="A36" s="517"/>
      <c r="B36" s="517"/>
      <c r="C36" s="517"/>
      <c r="D36" s="517"/>
      <c r="E36" s="936"/>
      <c r="F36" s="936"/>
      <c r="G36" s="936"/>
      <c r="H36" s="936"/>
      <c r="I36" s="936"/>
      <c r="J36" s="936"/>
      <c r="K36" s="936"/>
      <c r="L36" s="936"/>
      <c r="M36" s="936"/>
      <c r="N36" s="936"/>
      <c r="O36" s="936"/>
      <c r="P36" s="936"/>
      <c r="Q36" s="936"/>
    </row>
    <row r="37" spans="1:18" ht="12.75" customHeight="1">
      <c r="A37" s="517"/>
      <c r="B37" s="517"/>
      <c r="C37" s="517"/>
      <c r="D37" s="517"/>
      <c r="E37" s="936"/>
      <c r="F37" s="936"/>
      <c r="G37" s="936"/>
      <c r="H37" s="936"/>
      <c r="I37" s="936"/>
      <c r="J37" s="936"/>
      <c r="K37" s="936"/>
      <c r="L37" s="936"/>
      <c r="M37" s="936"/>
      <c r="N37" s="936"/>
      <c r="O37" s="936"/>
      <c r="P37" s="936"/>
      <c r="Q37" s="936"/>
    </row>
    <row r="38" spans="1:18" ht="12.75" customHeight="1">
      <c r="A38" s="517"/>
      <c r="B38" s="517"/>
      <c r="C38" s="517"/>
      <c r="D38" s="517"/>
      <c r="E38" s="936"/>
      <c r="F38" s="936"/>
      <c r="G38" s="936"/>
      <c r="H38" s="936"/>
      <c r="I38" s="936"/>
      <c r="J38" s="936"/>
      <c r="K38" s="936"/>
      <c r="L38" s="936"/>
      <c r="M38" s="936"/>
      <c r="N38" s="936"/>
      <c r="O38" s="936"/>
      <c r="P38" s="936"/>
      <c r="Q38" s="936"/>
    </row>
    <row r="39" spans="1:18" ht="13.5" customHeight="1">
      <c r="A39" s="519"/>
      <c r="B39" s="519"/>
      <c r="C39" s="519"/>
      <c r="E39" s="520"/>
      <c r="F39" s="521"/>
      <c r="G39" s="521"/>
      <c r="H39" s="521"/>
      <c r="I39" s="522"/>
      <c r="J39" s="522"/>
      <c r="K39" s="522"/>
      <c r="L39" s="522"/>
      <c r="M39" s="522"/>
      <c r="N39" s="522"/>
      <c r="O39" s="522"/>
      <c r="P39" s="522"/>
      <c r="Q39" s="522"/>
      <c r="R39" s="523"/>
    </row>
    <row r="40" spans="1:18" s="525" customFormat="1" ht="14.25" customHeight="1">
      <c r="A40" s="524" t="s">
        <v>17</v>
      </c>
      <c r="B40" s="524"/>
      <c r="C40" s="524"/>
      <c r="E40" s="526"/>
      <c r="F40" s="527"/>
      <c r="G40" s="527"/>
      <c r="H40" s="527"/>
      <c r="I40" s="522"/>
      <c r="J40" s="528"/>
      <c r="K40" s="1226" t="s">
        <v>18</v>
      </c>
      <c r="L40" s="1226"/>
      <c r="M40" s="1226"/>
      <c r="N40" s="1226"/>
      <c r="O40" s="934"/>
      <c r="P40" s="528"/>
      <c r="Q40" s="528"/>
      <c r="R40" s="530"/>
    </row>
    <row r="41" spans="1:18" s="525" customFormat="1" ht="12.75" customHeight="1">
      <c r="B41" s="1227" t="s">
        <v>1042</v>
      </c>
      <c r="C41" s="1227"/>
      <c r="D41" s="1227"/>
      <c r="E41" s="1227"/>
      <c r="F41" s="1227"/>
      <c r="G41" s="1227"/>
      <c r="H41" s="1227"/>
      <c r="I41" s="1227"/>
      <c r="J41" s="531"/>
      <c r="K41" s="1162" t="s">
        <v>1498</v>
      </c>
      <c r="L41" s="1162"/>
      <c r="M41" s="1162"/>
      <c r="N41" s="1162"/>
      <c r="O41" s="928"/>
    </row>
    <row r="42" spans="1:18" ht="29.25" customHeight="1">
      <c r="B42" s="1220" t="s">
        <v>1043</v>
      </c>
      <c r="C42" s="1221"/>
      <c r="D42" s="1221"/>
      <c r="E42" s="1221"/>
      <c r="F42" s="1221"/>
      <c r="G42" s="1221"/>
      <c r="H42" s="1221"/>
      <c r="I42" s="1221"/>
      <c r="K42" s="1222" t="s">
        <v>1499</v>
      </c>
      <c r="L42" s="1222"/>
      <c r="M42" s="1222"/>
      <c r="N42" s="1222"/>
    </row>
    <row r="47" spans="1:18" ht="15">
      <c r="N47" s="951"/>
    </row>
  </sheetData>
  <mergeCells count="24">
    <mergeCell ref="A7:Q8"/>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42:I42"/>
    <mergeCell ref="K42:N42"/>
    <mergeCell ref="A10:Q14"/>
    <mergeCell ref="A31:Q31"/>
    <mergeCell ref="A34:Q34"/>
    <mergeCell ref="K40:N40"/>
    <mergeCell ref="B41:I41"/>
    <mergeCell ref="K41:N41"/>
  </mergeCells>
  <printOptions horizontalCentered="1"/>
  <pageMargins left="0.23622047244094491" right="0.23622047244094491" top="1.0236220472440944" bottom="0.74803149606299213" header="0.31496062992125984" footer="0.31496062992125984"/>
  <pageSetup scale="76" fitToHeight="0" orientation="landscape" r:id="rId1"/>
  <headerFooter scaleWithDoc="0" alignWithMargins="0">
    <oddHeader>&amp;L&amp;G&amp;R&amp;G</oddHeader>
    <oddFooter>&amp;R&amp;G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R43"/>
  <sheetViews>
    <sheetView showGridLines="0" topLeftCell="F13" zoomScale="112" zoomScaleNormal="112" workbookViewId="0">
      <selection activeCell="A24" sqref="A24:Q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4" width="12.7109375" style="513" customWidth="1"/>
    <col min="15" max="15" width="14.5703125" style="513" customWidth="1"/>
    <col min="16" max="16" width="13.7109375" style="513" bestFit="1" customWidth="1"/>
    <col min="17" max="17" width="12.7109375" style="513" bestFit="1"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15" customHeight="1">
      <c r="A5" s="944" t="s">
        <v>1037</v>
      </c>
      <c r="B5" s="944" t="s">
        <v>1035</v>
      </c>
      <c r="C5" s="944" t="s">
        <v>1035</v>
      </c>
      <c r="D5" s="944" t="s">
        <v>1044</v>
      </c>
      <c r="E5" s="944" t="s">
        <v>1044</v>
      </c>
      <c r="F5" s="944" t="s">
        <v>1045</v>
      </c>
      <c r="G5" s="944"/>
      <c r="H5" s="1233" t="s">
        <v>446</v>
      </c>
      <c r="I5" s="1234"/>
      <c r="J5" s="1235"/>
      <c r="K5" s="944" t="s">
        <v>447</v>
      </c>
      <c r="L5" s="945">
        <v>12372</v>
      </c>
      <c r="M5" s="945">
        <v>12372</v>
      </c>
      <c r="N5" s="945">
        <v>11593</v>
      </c>
      <c r="O5" s="946">
        <v>119030081</v>
      </c>
      <c r="P5" s="946">
        <v>156482057.16</v>
      </c>
      <c r="Q5" s="946">
        <v>86086649.680000007</v>
      </c>
    </row>
    <row r="6" spans="1:17">
      <c r="A6" s="1236"/>
      <c r="B6" s="1237"/>
      <c r="C6" s="1237"/>
      <c r="D6" s="1237"/>
      <c r="E6" s="1237"/>
      <c r="F6" s="1237"/>
      <c r="G6" s="1237"/>
      <c r="H6" s="1237"/>
      <c r="I6" s="1237"/>
      <c r="J6" s="1237"/>
      <c r="K6" s="1237"/>
      <c r="L6" s="1237"/>
      <c r="M6" s="1237"/>
      <c r="N6" s="1237"/>
      <c r="O6" s="1237"/>
      <c r="P6" s="1237"/>
      <c r="Q6" s="1238"/>
    </row>
    <row r="7" spans="1:17" ht="24" customHeight="1">
      <c r="A7" s="1239" t="s">
        <v>1046</v>
      </c>
      <c r="B7" s="1240"/>
      <c r="C7" s="1240"/>
      <c r="D7" s="1240"/>
      <c r="E7" s="1240"/>
      <c r="F7" s="1240"/>
      <c r="G7" s="1240"/>
      <c r="H7" s="1240"/>
      <c r="I7" s="1240"/>
      <c r="J7" s="1240"/>
      <c r="K7" s="1240"/>
      <c r="L7" s="1240"/>
      <c r="M7" s="1240"/>
      <c r="N7" s="1240"/>
      <c r="O7" s="1240"/>
      <c r="P7" s="1240"/>
      <c r="Q7" s="1241"/>
    </row>
    <row r="8" spans="1:17" ht="24" customHeight="1">
      <c r="A8" s="1242"/>
      <c r="B8" s="1243"/>
      <c r="C8" s="1243"/>
      <c r="D8" s="1243"/>
      <c r="E8" s="1243"/>
      <c r="F8" s="1243"/>
      <c r="G8" s="1243"/>
      <c r="H8" s="1243"/>
      <c r="I8" s="1243"/>
      <c r="J8" s="1243"/>
      <c r="K8" s="1243"/>
      <c r="L8" s="1243"/>
      <c r="M8" s="1243"/>
      <c r="N8" s="1243"/>
      <c r="O8" s="1243"/>
      <c r="P8" s="1243"/>
      <c r="Q8" s="1244"/>
    </row>
    <row r="9" spans="1:17" ht="13.5" customHeight="1">
      <c r="A9" s="1251" t="s">
        <v>1047</v>
      </c>
      <c r="B9" s="1227"/>
      <c r="C9" s="1227"/>
      <c r="D9" s="1227"/>
      <c r="E9" s="1227"/>
      <c r="F9" s="1227"/>
      <c r="G9" s="1227"/>
      <c r="H9" s="1227"/>
      <c r="I9" s="1227"/>
      <c r="J9" s="1227"/>
      <c r="K9" s="1227"/>
      <c r="L9" s="1227"/>
      <c r="M9" s="1227"/>
      <c r="N9" s="1227"/>
      <c r="O9" s="1227"/>
      <c r="P9" s="1227"/>
      <c r="Q9" s="1252"/>
    </row>
    <row r="10" spans="1:17">
      <c r="A10" s="1251"/>
      <c r="B10" s="1227"/>
      <c r="C10" s="1227"/>
      <c r="D10" s="1227"/>
      <c r="E10" s="1227"/>
      <c r="F10" s="1227"/>
      <c r="G10" s="1227"/>
      <c r="H10" s="1227"/>
      <c r="I10" s="1227"/>
      <c r="J10" s="1227"/>
      <c r="K10" s="1227"/>
      <c r="L10" s="1227"/>
      <c r="M10" s="1227"/>
      <c r="N10" s="1227"/>
      <c r="O10" s="1227"/>
      <c r="P10" s="1227"/>
      <c r="Q10" s="1252"/>
    </row>
    <row r="11" spans="1:17">
      <c r="A11" s="1251"/>
      <c r="B11" s="1227"/>
      <c r="C11" s="1227"/>
      <c r="D11" s="1227"/>
      <c r="E11" s="1227"/>
      <c r="F11" s="1227"/>
      <c r="G11" s="1227"/>
      <c r="H11" s="1227"/>
      <c r="I11" s="1227"/>
      <c r="J11" s="1227"/>
      <c r="K11" s="1227"/>
      <c r="L11" s="1227"/>
      <c r="M11" s="1227"/>
      <c r="N11" s="1227"/>
      <c r="O11" s="1227"/>
      <c r="P11" s="1227"/>
      <c r="Q11" s="1252"/>
    </row>
    <row r="12" spans="1:17">
      <c r="A12" s="1251"/>
      <c r="B12" s="1227"/>
      <c r="C12" s="1227"/>
      <c r="D12" s="1227"/>
      <c r="E12" s="1227"/>
      <c r="F12" s="1227"/>
      <c r="G12" s="1227"/>
      <c r="H12" s="1227"/>
      <c r="I12" s="1227"/>
      <c r="J12" s="1227"/>
      <c r="K12" s="1227"/>
      <c r="L12" s="1227"/>
      <c r="M12" s="1227"/>
      <c r="N12" s="1227"/>
      <c r="O12" s="1227"/>
      <c r="P12" s="1227"/>
      <c r="Q12" s="1252"/>
    </row>
    <row r="13" spans="1:17">
      <c r="A13" s="952"/>
      <c r="B13" s="953"/>
      <c r="C13" s="953"/>
      <c r="D13" s="953"/>
      <c r="E13" s="953"/>
      <c r="F13" s="953"/>
      <c r="G13" s="953"/>
      <c r="H13" s="953"/>
      <c r="I13" s="953"/>
      <c r="J13" s="953"/>
      <c r="K13" s="953"/>
      <c r="L13" s="953"/>
      <c r="M13" s="953"/>
      <c r="N13" s="953"/>
      <c r="O13" s="953"/>
      <c r="P13" s="953"/>
      <c r="Q13" s="954"/>
    </row>
    <row r="14" spans="1:17">
      <c r="A14" s="952"/>
      <c r="B14" s="953"/>
      <c r="C14" s="953"/>
      <c r="D14" s="953"/>
      <c r="E14" s="953"/>
      <c r="F14" s="953"/>
      <c r="G14" s="953"/>
      <c r="H14" s="953"/>
      <c r="I14" s="953"/>
      <c r="J14" s="953"/>
      <c r="K14" s="953"/>
      <c r="L14" s="953"/>
      <c r="M14" s="953"/>
      <c r="N14" s="953"/>
      <c r="O14" s="953"/>
      <c r="P14" s="953"/>
      <c r="Q14" s="954"/>
    </row>
    <row r="15" spans="1:17">
      <c r="A15" s="952"/>
      <c r="B15" s="953"/>
      <c r="C15" s="953"/>
      <c r="D15" s="953"/>
      <c r="E15" s="953"/>
      <c r="F15" s="953"/>
      <c r="G15" s="953"/>
      <c r="H15" s="953"/>
      <c r="I15" s="953"/>
      <c r="J15" s="953"/>
      <c r="K15" s="953"/>
      <c r="L15" s="953"/>
      <c r="M15" s="953"/>
      <c r="N15" s="953"/>
      <c r="O15" s="953"/>
      <c r="P15" s="953"/>
      <c r="Q15" s="954"/>
    </row>
    <row r="16" spans="1:17">
      <c r="A16" s="952"/>
      <c r="B16" s="953"/>
      <c r="C16" s="953"/>
      <c r="D16" s="953"/>
      <c r="E16" s="953"/>
      <c r="F16" s="953"/>
      <c r="G16" s="953"/>
      <c r="H16" s="953"/>
      <c r="I16" s="953"/>
      <c r="J16" s="953"/>
      <c r="K16" s="953"/>
      <c r="L16" s="953"/>
      <c r="M16" s="953"/>
      <c r="N16" s="953"/>
      <c r="O16" s="953"/>
      <c r="P16" s="953"/>
      <c r="Q16" s="954"/>
    </row>
    <row r="17" spans="1:17">
      <c r="A17" s="952"/>
      <c r="B17" s="953"/>
      <c r="C17" s="953"/>
      <c r="D17" s="953"/>
      <c r="E17" s="953"/>
      <c r="F17" s="953"/>
      <c r="G17" s="953"/>
      <c r="H17" s="953"/>
      <c r="I17" s="953"/>
      <c r="J17" s="953"/>
      <c r="K17" s="953"/>
      <c r="L17" s="953"/>
      <c r="M17" s="953"/>
      <c r="N17" s="953"/>
      <c r="O17" s="953"/>
      <c r="P17" s="953"/>
      <c r="Q17" s="954"/>
    </row>
    <row r="18" spans="1:17">
      <c r="A18" s="952"/>
      <c r="B18" s="953"/>
      <c r="C18" s="953"/>
      <c r="D18" s="953"/>
      <c r="E18" s="953"/>
      <c r="F18" s="953"/>
      <c r="G18" s="953"/>
      <c r="H18" s="953"/>
      <c r="I18" s="953"/>
      <c r="J18" s="953"/>
      <c r="K18" s="953"/>
      <c r="L18" s="953"/>
      <c r="M18" s="953"/>
      <c r="N18" s="953"/>
      <c r="O18" s="953"/>
      <c r="P18" s="953"/>
      <c r="Q18" s="954"/>
    </row>
    <row r="19" spans="1:17">
      <c r="A19" s="952"/>
      <c r="B19" s="953"/>
      <c r="C19" s="953"/>
      <c r="D19" s="953"/>
      <c r="E19" s="953"/>
      <c r="F19" s="953"/>
      <c r="G19" s="953"/>
      <c r="H19" s="953"/>
      <c r="I19" s="953"/>
      <c r="J19" s="953"/>
      <c r="K19" s="953"/>
      <c r="L19" s="953"/>
      <c r="M19" s="953"/>
      <c r="N19" s="953"/>
      <c r="O19" s="953"/>
      <c r="P19" s="953"/>
      <c r="Q19" s="954"/>
    </row>
    <row r="20" spans="1:17" s="947" customFormat="1" ht="15" customHeight="1">
      <c r="A20" s="943" t="s">
        <v>1037</v>
      </c>
      <c r="B20" s="943" t="s">
        <v>1035</v>
      </c>
      <c r="C20" s="943" t="s">
        <v>1035</v>
      </c>
      <c r="D20" s="943" t="s">
        <v>1044</v>
      </c>
      <c r="E20" s="943" t="s">
        <v>1044</v>
      </c>
      <c r="F20" s="943" t="s">
        <v>1048</v>
      </c>
      <c r="G20" s="943"/>
      <c r="H20" s="1253" t="s">
        <v>448</v>
      </c>
      <c r="I20" s="1253"/>
      <c r="J20" s="1253"/>
      <c r="K20" s="943" t="s">
        <v>449</v>
      </c>
      <c r="L20" s="945">
        <v>91</v>
      </c>
      <c r="M20" s="945">
        <v>91</v>
      </c>
      <c r="N20" s="945">
        <v>91</v>
      </c>
      <c r="O20" s="946">
        <v>62790883</v>
      </c>
      <c r="P20" s="946">
        <v>116182045.03</v>
      </c>
      <c r="Q20" s="946">
        <v>86629352.920000002</v>
      </c>
    </row>
    <row r="21" spans="1:17">
      <c r="A21" s="1236"/>
      <c r="B21" s="1237"/>
      <c r="C21" s="1237"/>
      <c r="D21" s="1237"/>
      <c r="E21" s="1237"/>
      <c r="F21" s="1237"/>
      <c r="G21" s="1237"/>
      <c r="H21" s="1237"/>
      <c r="I21" s="1237"/>
      <c r="J21" s="1237"/>
      <c r="K21" s="1237"/>
      <c r="L21" s="1237"/>
      <c r="M21" s="1237"/>
      <c r="N21" s="1237"/>
      <c r="O21" s="1237"/>
      <c r="P21" s="1237"/>
      <c r="Q21" s="1238"/>
    </row>
    <row r="22" spans="1:17">
      <c r="A22" s="1239" t="s">
        <v>1049</v>
      </c>
      <c r="B22" s="1240"/>
      <c r="C22" s="1240"/>
      <c r="D22" s="1240"/>
      <c r="E22" s="1240"/>
      <c r="F22" s="1240"/>
      <c r="G22" s="1240"/>
      <c r="H22" s="1240"/>
      <c r="I22" s="1240"/>
      <c r="J22" s="1240"/>
      <c r="K22" s="1240"/>
      <c r="L22" s="1240"/>
      <c r="M22" s="1240"/>
      <c r="N22" s="1240"/>
      <c r="O22" s="1240"/>
      <c r="P22" s="1240"/>
      <c r="Q22" s="1241"/>
    </row>
    <row r="23" spans="1:17" ht="21" customHeight="1">
      <c r="A23" s="1242"/>
      <c r="B23" s="1243"/>
      <c r="C23" s="1243"/>
      <c r="D23" s="1243"/>
      <c r="E23" s="1243"/>
      <c r="F23" s="1243"/>
      <c r="G23" s="1243"/>
      <c r="H23" s="1243"/>
      <c r="I23" s="1243"/>
      <c r="J23" s="1243"/>
      <c r="K23" s="1243"/>
      <c r="L23" s="1243"/>
      <c r="M23" s="1243"/>
      <c r="N23" s="1243"/>
      <c r="O23" s="1243"/>
      <c r="P23" s="1243"/>
      <c r="Q23" s="1244"/>
    </row>
    <row r="24" spans="1:17">
      <c r="A24" s="1239" t="s">
        <v>1050</v>
      </c>
      <c r="B24" s="1240"/>
      <c r="C24" s="1240"/>
      <c r="D24" s="1240"/>
      <c r="E24" s="1240"/>
      <c r="F24" s="1240"/>
      <c r="G24" s="1240"/>
      <c r="H24" s="1240"/>
      <c r="I24" s="1240"/>
      <c r="J24" s="1240"/>
      <c r="K24" s="1240"/>
      <c r="L24" s="1240"/>
      <c r="M24" s="1240"/>
      <c r="N24" s="1240"/>
      <c r="O24" s="1240"/>
      <c r="P24" s="1240"/>
      <c r="Q24" s="1241"/>
    </row>
    <row r="25" spans="1:17">
      <c r="A25" s="1242"/>
      <c r="B25" s="1243"/>
      <c r="C25" s="1243"/>
      <c r="D25" s="1243"/>
      <c r="E25" s="1243"/>
      <c r="F25" s="1243"/>
      <c r="G25" s="1243"/>
      <c r="H25" s="1243"/>
      <c r="I25" s="1243"/>
      <c r="J25" s="1243"/>
      <c r="K25" s="1243"/>
      <c r="L25" s="1243"/>
      <c r="M25" s="1243"/>
      <c r="N25" s="1243"/>
      <c r="O25" s="1243"/>
      <c r="P25" s="1243"/>
      <c r="Q25" s="1244"/>
    </row>
    <row r="26" spans="1:17">
      <c r="A26" s="1242"/>
      <c r="B26" s="1243"/>
      <c r="C26" s="1243"/>
      <c r="D26" s="1243"/>
      <c r="E26" s="1243"/>
      <c r="F26" s="1243"/>
      <c r="G26" s="1243"/>
      <c r="H26" s="1243"/>
      <c r="I26" s="1243"/>
      <c r="J26" s="1243"/>
      <c r="K26" s="1243"/>
      <c r="L26" s="1243"/>
      <c r="M26" s="1243"/>
      <c r="N26" s="1243"/>
      <c r="O26" s="1243"/>
      <c r="P26" s="1243"/>
      <c r="Q26" s="1244"/>
    </row>
    <row r="27" spans="1:17">
      <c r="A27" s="1242"/>
      <c r="B27" s="1243"/>
      <c r="C27" s="1243"/>
      <c r="D27" s="1243"/>
      <c r="E27" s="1243"/>
      <c r="F27" s="1243"/>
      <c r="G27" s="1243"/>
      <c r="H27" s="1243"/>
      <c r="I27" s="1243"/>
      <c r="J27" s="1243"/>
      <c r="K27" s="1243"/>
      <c r="L27" s="1243"/>
      <c r="M27" s="1243"/>
      <c r="N27" s="1243"/>
      <c r="O27" s="1243"/>
      <c r="P27" s="1243"/>
      <c r="Q27" s="1244"/>
    </row>
    <row r="28" spans="1:17">
      <c r="A28" s="1242"/>
      <c r="B28" s="1243"/>
      <c r="C28" s="1243"/>
      <c r="D28" s="1243"/>
      <c r="E28" s="1243"/>
      <c r="F28" s="1243"/>
      <c r="G28" s="1243"/>
      <c r="H28" s="1243"/>
      <c r="I28" s="1243"/>
      <c r="J28" s="1243"/>
      <c r="K28" s="1243"/>
      <c r="L28" s="1243"/>
      <c r="M28" s="1243"/>
      <c r="N28" s="1243"/>
      <c r="O28" s="1243"/>
      <c r="P28" s="1243"/>
      <c r="Q28" s="1244"/>
    </row>
    <row r="29" spans="1:17">
      <c r="A29" s="1242"/>
      <c r="B29" s="1243"/>
      <c r="C29" s="1243"/>
      <c r="D29" s="1243"/>
      <c r="E29" s="1243"/>
      <c r="F29" s="1243"/>
      <c r="G29" s="1243"/>
      <c r="H29" s="1243"/>
      <c r="I29" s="1243"/>
      <c r="J29" s="1243"/>
      <c r="K29" s="1243"/>
      <c r="L29" s="1243"/>
      <c r="M29" s="1243"/>
      <c r="N29" s="1243"/>
      <c r="O29" s="1243"/>
      <c r="P29" s="1243"/>
      <c r="Q29" s="1244"/>
    </row>
    <row r="30" spans="1:17">
      <c r="A30" s="1242"/>
      <c r="B30" s="1243"/>
      <c r="C30" s="1243"/>
      <c r="D30" s="1243"/>
      <c r="E30" s="1243"/>
      <c r="F30" s="1243"/>
      <c r="G30" s="1243"/>
      <c r="H30" s="1243"/>
      <c r="I30" s="1243"/>
      <c r="J30" s="1243"/>
      <c r="K30" s="1243"/>
      <c r="L30" s="1243"/>
      <c r="M30" s="1243"/>
      <c r="N30" s="1243"/>
      <c r="O30" s="1243"/>
      <c r="P30" s="1243"/>
      <c r="Q30" s="1244"/>
    </row>
    <row r="31" spans="1:17">
      <c r="A31" s="1242"/>
      <c r="B31" s="1243"/>
      <c r="C31" s="1243"/>
      <c r="D31" s="1243"/>
      <c r="E31" s="1243"/>
      <c r="F31" s="1243"/>
      <c r="G31" s="1243"/>
      <c r="H31" s="1243"/>
      <c r="I31" s="1243"/>
      <c r="J31" s="1243"/>
      <c r="K31" s="1243"/>
      <c r="L31" s="1243"/>
      <c r="M31" s="1243"/>
      <c r="N31" s="1243"/>
      <c r="O31" s="1243"/>
      <c r="P31" s="1243"/>
      <c r="Q31" s="1244"/>
    </row>
    <row r="32" spans="1:17">
      <c r="A32" s="1242"/>
      <c r="B32" s="1243"/>
      <c r="C32" s="1243"/>
      <c r="D32" s="1243"/>
      <c r="E32" s="1243"/>
      <c r="F32" s="1243"/>
      <c r="G32" s="1243"/>
      <c r="H32" s="1243"/>
      <c r="I32" s="1243"/>
      <c r="J32" s="1243"/>
      <c r="K32" s="1243"/>
      <c r="L32" s="1243"/>
      <c r="M32" s="1243"/>
      <c r="N32" s="1243"/>
      <c r="O32" s="1243"/>
      <c r="P32" s="1243"/>
      <c r="Q32" s="1244"/>
    </row>
    <row r="33" spans="1:18">
      <c r="A33" s="1242"/>
      <c r="B33" s="1243"/>
      <c r="C33" s="1243"/>
      <c r="D33" s="1243"/>
      <c r="E33" s="1243"/>
      <c r="F33" s="1243"/>
      <c r="G33" s="1243"/>
      <c r="H33" s="1243"/>
      <c r="I33" s="1243"/>
      <c r="J33" s="1243"/>
      <c r="K33" s="1243"/>
      <c r="L33" s="1243"/>
      <c r="M33" s="1243"/>
      <c r="N33" s="1243"/>
      <c r="O33" s="1243"/>
      <c r="P33" s="1243"/>
      <c r="Q33" s="1244"/>
    </row>
    <row r="34" spans="1:18">
      <c r="A34" s="1242"/>
      <c r="B34" s="1243"/>
      <c r="C34" s="1243"/>
      <c r="D34" s="1243"/>
      <c r="E34" s="1243"/>
      <c r="F34" s="1243"/>
      <c r="G34" s="1243"/>
      <c r="H34" s="1243"/>
      <c r="I34" s="1243"/>
      <c r="J34" s="1243"/>
      <c r="K34" s="1243"/>
      <c r="L34" s="1243"/>
      <c r="M34" s="1243"/>
      <c r="N34" s="1243"/>
      <c r="O34" s="1243"/>
      <c r="P34" s="1243"/>
      <c r="Q34" s="1244"/>
    </row>
    <row r="35" spans="1:18">
      <c r="A35" s="1242"/>
      <c r="B35" s="1243"/>
      <c r="C35" s="1243"/>
      <c r="D35" s="1243"/>
      <c r="E35" s="1243"/>
      <c r="F35" s="1243"/>
      <c r="G35" s="1243"/>
      <c r="H35" s="1243"/>
      <c r="I35" s="1243"/>
      <c r="J35" s="1243"/>
      <c r="K35" s="1243"/>
      <c r="L35" s="1243"/>
      <c r="M35" s="1243"/>
      <c r="N35" s="1243"/>
      <c r="O35" s="1243"/>
      <c r="P35" s="1243"/>
      <c r="Q35" s="1244"/>
    </row>
    <row r="36" spans="1:18">
      <c r="A36" s="1158"/>
      <c r="B36" s="1159"/>
      <c r="C36" s="1159"/>
      <c r="D36" s="1159"/>
      <c r="E36" s="1159"/>
      <c r="F36" s="1159"/>
      <c r="G36" s="1159"/>
      <c r="H36" s="1159"/>
      <c r="I36" s="1159"/>
      <c r="J36" s="1159"/>
      <c r="K36" s="1159"/>
      <c r="L36" s="1159"/>
      <c r="M36" s="1159"/>
      <c r="N36" s="1159"/>
      <c r="O36" s="1159"/>
      <c r="P36" s="1159"/>
      <c r="Q36" s="1160"/>
    </row>
    <row r="37" spans="1:18" ht="12.75" customHeight="1">
      <c r="A37" s="517"/>
      <c r="B37" s="517"/>
      <c r="C37" s="517"/>
      <c r="D37" s="517"/>
      <c r="E37" s="936"/>
      <c r="F37" s="936"/>
      <c r="G37" s="936"/>
      <c r="H37" s="936"/>
      <c r="I37" s="936"/>
      <c r="J37" s="936"/>
      <c r="K37" s="936"/>
      <c r="L37" s="936"/>
      <c r="M37" s="936"/>
      <c r="N37" s="936"/>
      <c r="O37" s="936"/>
      <c r="P37" s="936"/>
      <c r="Q37" s="936"/>
    </row>
    <row r="38" spans="1:18" ht="12.75" customHeight="1">
      <c r="A38" s="517"/>
      <c r="B38" s="517"/>
      <c r="C38" s="517"/>
      <c r="D38" s="517"/>
      <c r="E38" s="936"/>
      <c r="F38" s="936"/>
      <c r="G38" s="936"/>
      <c r="H38" s="936"/>
      <c r="I38" s="936"/>
      <c r="J38" s="936"/>
      <c r="K38" s="936"/>
      <c r="L38" s="936"/>
      <c r="M38" s="936"/>
      <c r="N38" s="936"/>
      <c r="O38" s="936"/>
      <c r="P38" s="936"/>
      <c r="Q38" s="936"/>
    </row>
    <row r="39" spans="1:18" ht="27.75" customHeight="1">
      <c r="A39" s="517"/>
      <c r="B39" s="517"/>
      <c r="C39" s="517"/>
      <c r="D39" s="517"/>
      <c r="E39" s="936"/>
      <c r="F39" s="936"/>
      <c r="G39" s="936"/>
      <c r="H39" s="936"/>
      <c r="I39" s="936"/>
      <c r="J39" s="936"/>
      <c r="K39" s="936"/>
      <c r="L39" s="936"/>
      <c r="M39" s="936"/>
      <c r="N39" s="936"/>
      <c r="O39" s="936"/>
      <c r="P39" s="936"/>
      <c r="Q39" s="936"/>
    </row>
    <row r="40" spans="1:18" ht="13.5" customHeight="1">
      <c r="A40" s="519"/>
      <c r="B40" s="519"/>
      <c r="C40" s="519"/>
      <c r="E40" s="520"/>
      <c r="F40" s="521"/>
      <c r="G40" s="521"/>
      <c r="H40" s="521"/>
      <c r="I40" s="522"/>
      <c r="J40" s="522"/>
      <c r="K40" s="522"/>
      <c r="L40" s="522"/>
      <c r="M40" s="522"/>
      <c r="N40" s="522"/>
      <c r="O40" s="522"/>
      <c r="P40" s="522"/>
      <c r="Q40" s="522"/>
      <c r="R40" s="523"/>
    </row>
    <row r="41" spans="1:18" s="525" customFormat="1" ht="14.25" customHeight="1">
      <c r="A41" s="524" t="s">
        <v>17</v>
      </c>
      <c r="B41" s="524"/>
      <c r="C41" s="524"/>
      <c r="E41" s="526"/>
      <c r="F41" s="527"/>
      <c r="G41" s="527"/>
      <c r="H41" s="527"/>
      <c r="I41" s="522"/>
      <c r="J41" s="528"/>
      <c r="K41" s="1226" t="s">
        <v>18</v>
      </c>
      <c r="L41" s="1226"/>
      <c r="M41" s="1226"/>
      <c r="N41" s="1226"/>
      <c r="O41" s="934"/>
      <c r="P41" s="528"/>
      <c r="Q41" s="528"/>
      <c r="R41" s="530"/>
    </row>
    <row r="42" spans="1:18" s="525" customFormat="1" ht="13.5" customHeight="1">
      <c r="B42" s="1227" t="s">
        <v>1042</v>
      </c>
      <c r="C42" s="1227"/>
      <c r="D42" s="1227"/>
      <c r="E42" s="1227"/>
      <c r="F42" s="1227"/>
      <c r="G42" s="1227"/>
      <c r="H42" s="1227"/>
      <c r="I42" s="1227"/>
      <c r="J42" s="531"/>
      <c r="K42" s="1162" t="s">
        <v>1498</v>
      </c>
      <c r="L42" s="1162"/>
      <c r="M42" s="1162"/>
      <c r="N42" s="1162"/>
      <c r="O42" s="928"/>
    </row>
    <row r="43" spans="1:18" ht="27.75" customHeight="1">
      <c r="B43" s="1220" t="s">
        <v>1043</v>
      </c>
      <c r="C43" s="1221"/>
      <c r="D43" s="1221"/>
      <c r="E43" s="1221"/>
      <c r="F43" s="1221"/>
      <c r="G43" s="1221"/>
      <c r="H43" s="1221"/>
      <c r="I43" s="1221"/>
      <c r="K43" s="1222" t="s">
        <v>1499</v>
      </c>
      <c r="L43" s="1222"/>
      <c r="M43" s="1222"/>
      <c r="N43" s="1222"/>
    </row>
  </sheetData>
  <mergeCells count="27">
    <mergeCell ref="A1:Q1"/>
    <mergeCell ref="A2:Q2"/>
    <mergeCell ref="A3:A4"/>
    <mergeCell ref="B3:B4"/>
    <mergeCell ref="C3:C4"/>
    <mergeCell ref="D3:D4"/>
    <mergeCell ref="E3:E4"/>
    <mergeCell ref="F3:F4"/>
    <mergeCell ref="G3:G4"/>
    <mergeCell ref="H3:J4"/>
    <mergeCell ref="A36:Q36"/>
    <mergeCell ref="K3:K4"/>
    <mergeCell ref="L3:N3"/>
    <mergeCell ref="O3:Q3"/>
    <mergeCell ref="H5:J5"/>
    <mergeCell ref="A6:Q6"/>
    <mergeCell ref="A7:Q8"/>
    <mergeCell ref="A9:Q12"/>
    <mergeCell ref="H20:J20"/>
    <mergeCell ref="A21:Q21"/>
    <mergeCell ref="A22:Q23"/>
    <mergeCell ref="A24:Q35"/>
    <mergeCell ref="K41:N41"/>
    <mergeCell ref="B42:I42"/>
    <mergeCell ref="K42:N42"/>
    <mergeCell ref="B43:I43"/>
    <mergeCell ref="K43:N43"/>
  </mergeCells>
  <printOptions horizontalCentered="1"/>
  <pageMargins left="0.23622047244094491" right="0.23622047244094491" top="1.0236220472440944" bottom="0.74803149606299213" header="0.31496062992125984" footer="0.31496062992125984"/>
  <pageSetup scale="75" fitToHeight="0" orientation="landscape" r:id="rId1"/>
  <headerFooter scaleWithDoc="0" alignWithMargins="0">
    <oddHeader>&amp;L&amp;G&amp;R&amp;G</oddHeader>
    <oddFooter>&amp;R&amp;G</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R42"/>
  <sheetViews>
    <sheetView showGridLines="0" topLeftCell="A4" zoomScaleSheetLayoutView="100" workbookViewId="0">
      <selection activeCell="A35" sqref="A35:Q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4" width="12.7109375" style="513" customWidth="1"/>
    <col min="15" max="17" width="13.28515625" style="513"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15" customHeight="1">
      <c r="A5" s="944" t="s">
        <v>1037</v>
      </c>
      <c r="B5" s="944" t="s">
        <v>1035</v>
      </c>
      <c r="C5" s="944" t="s">
        <v>1035</v>
      </c>
      <c r="D5" s="944" t="s">
        <v>1035</v>
      </c>
      <c r="E5" s="944" t="s">
        <v>1036</v>
      </c>
      <c r="F5" s="944" t="s">
        <v>1051</v>
      </c>
      <c r="G5" s="944"/>
      <c r="H5" s="1233" t="s">
        <v>483</v>
      </c>
      <c r="I5" s="1234"/>
      <c r="J5" s="1235"/>
      <c r="K5" s="944" t="s">
        <v>401</v>
      </c>
      <c r="L5" s="945">
        <v>45567</v>
      </c>
      <c r="M5" s="945">
        <v>45567</v>
      </c>
      <c r="N5" s="945">
        <v>27516</v>
      </c>
      <c r="O5" s="946">
        <v>72917609</v>
      </c>
      <c r="P5" s="946">
        <v>76319140</v>
      </c>
      <c r="Q5" s="946">
        <v>58342657.269999996</v>
      </c>
    </row>
    <row r="6" spans="1:17">
      <c r="A6" s="1236"/>
      <c r="B6" s="1237"/>
      <c r="C6" s="1237"/>
      <c r="D6" s="1237"/>
      <c r="E6" s="1237"/>
      <c r="F6" s="1237"/>
      <c r="G6" s="1237"/>
      <c r="H6" s="1237"/>
      <c r="I6" s="1237"/>
      <c r="J6" s="1237"/>
      <c r="K6" s="1237"/>
      <c r="L6" s="1237"/>
      <c r="M6" s="1237"/>
      <c r="N6" s="1237"/>
      <c r="O6" s="1237"/>
      <c r="P6" s="1237"/>
      <c r="Q6" s="1238"/>
    </row>
    <row r="7" spans="1:17">
      <c r="A7" s="1155" t="s">
        <v>1052</v>
      </c>
      <c r="B7" s="1156"/>
      <c r="C7" s="1156"/>
      <c r="D7" s="1156"/>
      <c r="E7" s="1156"/>
      <c r="F7" s="1156"/>
      <c r="G7" s="1156"/>
      <c r="H7" s="1156"/>
      <c r="I7" s="1156"/>
      <c r="J7" s="1156"/>
      <c r="K7" s="1156"/>
      <c r="L7" s="1156"/>
      <c r="M7" s="1156"/>
      <c r="N7" s="1156"/>
      <c r="O7" s="1156"/>
      <c r="P7" s="1156"/>
      <c r="Q7" s="1157"/>
    </row>
    <row r="8" spans="1:17">
      <c r="A8" s="931"/>
      <c r="B8" s="932"/>
      <c r="C8" s="932"/>
      <c r="D8" s="932"/>
      <c r="E8" s="932"/>
      <c r="F8" s="932"/>
      <c r="G8" s="932"/>
      <c r="H8" s="932"/>
      <c r="I8" s="932"/>
      <c r="J8" s="932"/>
      <c r="K8" s="932"/>
      <c r="L8" s="932"/>
      <c r="M8" s="932"/>
      <c r="N8" s="932"/>
      <c r="O8" s="932"/>
      <c r="P8" s="932"/>
      <c r="Q8" s="933"/>
    </row>
    <row r="9" spans="1:17">
      <c r="A9" s="1239" t="s">
        <v>1053</v>
      </c>
      <c r="B9" s="1240"/>
      <c r="C9" s="1240"/>
      <c r="D9" s="1240"/>
      <c r="E9" s="1240"/>
      <c r="F9" s="1240"/>
      <c r="G9" s="1240"/>
      <c r="H9" s="1240"/>
      <c r="I9" s="1240"/>
      <c r="J9" s="1240"/>
      <c r="K9" s="1240"/>
      <c r="L9" s="1240"/>
      <c r="M9" s="1240"/>
      <c r="N9" s="1240"/>
      <c r="O9" s="1240"/>
      <c r="P9" s="1240"/>
      <c r="Q9" s="1241"/>
    </row>
    <row r="10" spans="1:17">
      <c r="A10" s="1242"/>
      <c r="B10" s="1243"/>
      <c r="C10" s="1243"/>
      <c r="D10" s="1243"/>
      <c r="E10" s="1243"/>
      <c r="F10" s="1243"/>
      <c r="G10" s="1243"/>
      <c r="H10" s="1243"/>
      <c r="I10" s="1243"/>
      <c r="J10" s="1243"/>
      <c r="K10" s="1243"/>
      <c r="L10" s="1243"/>
      <c r="M10" s="1243"/>
      <c r="N10" s="1243"/>
      <c r="O10" s="1243"/>
      <c r="P10" s="1243"/>
      <c r="Q10" s="1244"/>
    </row>
    <row r="11" spans="1:17">
      <c r="A11" s="1242"/>
      <c r="B11" s="1243"/>
      <c r="C11" s="1243"/>
      <c r="D11" s="1243"/>
      <c r="E11" s="1243"/>
      <c r="F11" s="1243"/>
      <c r="G11" s="1243"/>
      <c r="H11" s="1243"/>
      <c r="I11" s="1243"/>
      <c r="J11" s="1243"/>
      <c r="K11" s="1243"/>
      <c r="L11" s="1243"/>
      <c r="M11" s="1243"/>
      <c r="N11" s="1243"/>
      <c r="O11" s="1243"/>
      <c r="P11" s="1243"/>
      <c r="Q11" s="1244"/>
    </row>
    <row r="12" spans="1:17">
      <c r="A12" s="1242"/>
      <c r="B12" s="1243"/>
      <c r="C12" s="1243"/>
      <c r="D12" s="1243"/>
      <c r="E12" s="1243"/>
      <c r="F12" s="1243"/>
      <c r="G12" s="1243"/>
      <c r="H12" s="1243"/>
      <c r="I12" s="1243"/>
      <c r="J12" s="1243"/>
      <c r="K12" s="1243"/>
      <c r="L12" s="1243"/>
      <c r="M12" s="1243"/>
      <c r="N12" s="1243"/>
      <c r="O12" s="1243"/>
      <c r="P12" s="1243"/>
      <c r="Q12" s="1244"/>
    </row>
    <row r="13" spans="1:17">
      <c r="A13" s="1242"/>
      <c r="B13" s="1243"/>
      <c r="C13" s="1243"/>
      <c r="D13" s="1243"/>
      <c r="E13" s="1243"/>
      <c r="F13" s="1243"/>
      <c r="G13" s="1243"/>
      <c r="H13" s="1243"/>
      <c r="I13" s="1243"/>
      <c r="J13" s="1243"/>
      <c r="K13" s="1243"/>
      <c r="L13" s="1243"/>
      <c r="M13" s="1243"/>
      <c r="N13" s="1243"/>
      <c r="O13" s="1243"/>
      <c r="P13" s="1243"/>
      <c r="Q13" s="1244"/>
    </row>
    <row r="14" spans="1:17">
      <c r="A14" s="1242"/>
      <c r="B14" s="1243"/>
      <c r="C14" s="1243"/>
      <c r="D14" s="1243"/>
      <c r="E14" s="1243"/>
      <c r="F14" s="1243"/>
      <c r="G14" s="1243"/>
      <c r="H14" s="1243"/>
      <c r="I14" s="1243"/>
      <c r="J14" s="1243"/>
      <c r="K14" s="1243"/>
      <c r="L14" s="1243"/>
      <c r="M14" s="1243"/>
      <c r="N14" s="1243"/>
      <c r="O14" s="1243"/>
      <c r="P14" s="1243"/>
      <c r="Q14" s="1244"/>
    </row>
    <row r="15" spans="1:17">
      <c r="A15" s="1242"/>
      <c r="B15" s="1243"/>
      <c r="C15" s="1243"/>
      <c r="D15" s="1243"/>
      <c r="E15" s="1243"/>
      <c r="F15" s="1243"/>
      <c r="G15" s="1243"/>
      <c r="H15" s="1243"/>
      <c r="I15" s="1243"/>
      <c r="J15" s="1243"/>
      <c r="K15" s="1243"/>
      <c r="L15" s="1243"/>
      <c r="M15" s="1243"/>
      <c r="N15" s="1243"/>
      <c r="O15" s="1243"/>
      <c r="P15" s="1243"/>
      <c r="Q15" s="1244"/>
    </row>
    <row r="16" spans="1:17">
      <c r="A16" s="1242"/>
      <c r="B16" s="1243"/>
      <c r="C16" s="1243"/>
      <c r="D16" s="1243"/>
      <c r="E16" s="1243"/>
      <c r="F16" s="1243"/>
      <c r="G16" s="1243"/>
      <c r="H16" s="1243"/>
      <c r="I16" s="1243"/>
      <c r="J16" s="1243"/>
      <c r="K16" s="1243"/>
      <c r="L16" s="1243"/>
      <c r="M16" s="1243"/>
      <c r="N16" s="1243"/>
      <c r="O16" s="1243"/>
      <c r="P16" s="1243"/>
      <c r="Q16" s="1244"/>
    </row>
    <row r="17" spans="1:17">
      <c r="A17" s="931"/>
      <c r="B17" s="932"/>
      <c r="C17" s="932"/>
      <c r="D17" s="932"/>
      <c r="E17" s="932"/>
      <c r="F17" s="932"/>
      <c r="G17" s="932"/>
      <c r="H17" s="932"/>
      <c r="I17" s="932"/>
      <c r="J17" s="932"/>
      <c r="K17" s="932"/>
      <c r="L17" s="932"/>
      <c r="M17" s="932"/>
      <c r="N17" s="932"/>
      <c r="O17" s="932"/>
      <c r="P17" s="932"/>
      <c r="Q17" s="933"/>
    </row>
    <row r="18" spans="1:17">
      <c r="A18" s="935"/>
      <c r="B18" s="936"/>
      <c r="C18" s="936"/>
      <c r="D18" s="936"/>
      <c r="E18" s="936"/>
      <c r="F18" s="936"/>
      <c r="G18" s="936"/>
      <c r="H18" s="936"/>
      <c r="I18" s="936"/>
      <c r="J18" s="936"/>
      <c r="K18" s="936"/>
      <c r="L18" s="936"/>
      <c r="M18" s="936"/>
      <c r="N18" s="936"/>
      <c r="O18" s="936"/>
      <c r="P18" s="936"/>
      <c r="Q18" s="937"/>
    </row>
    <row r="19" spans="1:17" s="947" customFormat="1" ht="15" customHeight="1">
      <c r="A19" s="943" t="s">
        <v>1037</v>
      </c>
      <c r="B19" s="943" t="s">
        <v>1035</v>
      </c>
      <c r="C19" s="943" t="s">
        <v>1035</v>
      </c>
      <c r="D19" s="943" t="s">
        <v>1035</v>
      </c>
      <c r="E19" s="943" t="s">
        <v>1036</v>
      </c>
      <c r="F19" s="943" t="s">
        <v>1054</v>
      </c>
      <c r="G19" s="943"/>
      <c r="H19" s="1253" t="s">
        <v>402</v>
      </c>
      <c r="I19" s="1253"/>
      <c r="J19" s="1253"/>
      <c r="K19" s="943" t="s">
        <v>401</v>
      </c>
      <c r="L19" s="955">
        <v>16998</v>
      </c>
      <c r="M19" s="955">
        <v>16998</v>
      </c>
      <c r="N19" s="955">
        <v>8137</v>
      </c>
      <c r="O19" s="956">
        <v>13817284</v>
      </c>
      <c r="P19" s="956">
        <v>10164718.01</v>
      </c>
      <c r="Q19" s="956">
        <v>4530964.41</v>
      </c>
    </row>
    <row r="20" spans="1:17">
      <c r="A20" s="1236"/>
      <c r="B20" s="1237"/>
      <c r="C20" s="1237"/>
      <c r="D20" s="1237"/>
      <c r="E20" s="1237"/>
      <c r="F20" s="1237"/>
      <c r="G20" s="1237"/>
      <c r="H20" s="1237"/>
      <c r="I20" s="1237"/>
      <c r="J20" s="1237"/>
      <c r="K20" s="1237"/>
      <c r="L20" s="1237"/>
      <c r="M20" s="1237"/>
      <c r="N20" s="1237"/>
      <c r="O20" s="1237"/>
      <c r="P20" s="1237"/>
      <c r="Q20" s="1238"/>
    </row>
    <row r="21" spans="1:17">
      <c r="A21" s="1239" t="s">
        <v>1055</v>
      </c>
      <c r="B21" s="1240"/>
      <c r="C21" s="1240"/>
      <c r="D21" s="1240"/>
      <c r="E21" s="1240"/>
      <c r="F21" s="1240"/>
      <c r="G21" s="1240"/>
      <c r="H21" s="1240"/>
      <c r="I21" s="1240"/>
      <c r="J21" s="1240"/>
      <c r="K21" s="1240"/>
      <c r="L21" s="1240"/>
      <c r="M21" s="1240"/>
      <c r="N21" s="1240"/>
      <c r="O21" s="1240"/>
      <c r="P21" s="1240"/>
      <c r="Q21" s="1241"/>
    </row>
    <row r="22" spans="1:17">
      <c r="A22" s="1242"/>
      <c r="B22" s="1243"/>
      <c r="C22" s="1243"/>
      <c r="D22" s="1243"/>
      <c r="E22" s="1243"/>
      <c r="F22" s="1243"/>
      <c r="G22" s="1243"/>
      <c r="H22" s="1243"/>
      <c r="I22" s="1243"/>
      <c r="J22" s="1243"/>
      <c r="K22" s="1243"/>
      <c r="L22" s="1243"/>
      <c r="M22" s="1243"/>
      <c r="N22" s="1243"/>
      <c r="O22" s="1243"/>
      <c r="P22" s="1243"/>
      <c r="Q22" s="1244"/>
    </row>
    <row r="23" spans="1:17">
      <c r="A23" s="948"/>
      <c r="B23" s="949"/>
      <c r="C23" s="949"/>
      <c r="D23" s="949"/>
      <c r="E23" s="949"/>
      <c r="F23" s="949"/>
      <c r="G23" s="949"/>
      <c r="H23" s="949"/>
      <c r="I23" s="949"/>
      <c r="J23" s="949"/>
      <c r="K23" s="949"/>
      <c r="L23" s="949"/>
      <c r="M23" s="949"/>
      <c r="N23" s="949"/>
      <c r="O23" s="949"/>
      <c r="P23" s="949"/>
      <c r="Q23" s="950"/>
    </row>
    <row r="24" spans="1:17">
      <c r="A24" s="1239" t="s">
        <v>1056</v>
      </c>
      <c r="B24" s="1240"/>
      <c r="C24" s="1240"/>
      <c r="D24" s="1240"/>
      <c r="E24" s="1240"/>
      <c r="F24" s="1240"/>
      <c r="G24" s="1240"/>
      <c r="H24" s="1240"/>
      <c r="I24" s="1240"/>
      <c r="J24" s="1240"/>
      <c r="K24" s="1240"/>
      <c r="L24" s="1240"/>
      <c r="M24" s="1240"/>
      <c r="N24" s="1240"/>
      <c r="O24" s="1240"/>
      <c r="P24" s="1240"/>
      <c r="Q24" s="1241"/>
    </row>
    <row r="25" spans="1:17">
      <c r="A25" s="1242"/>
      <c r="B25" s="1243"/>
      <c r="C25" s="1243"/>
      <c r="D25" s="1243"/>
      <c r="E25" s="1243"/>
      <c r="F25" s="1243"/>
      <c r="G25" s="1243"/>
      <c r="H25" s="1243"/>
      <c r="I25" s="1243"/>
      <c r="J25" s="1243"/>
      <c r="K25" s="1243"/>
      <c r="L25" s="1243"/>
      <c r="M25" s="1243"/>
      <c r="N25" s="1243"/>
      <c r="O25" s="1243"/>
      <c r="P25" s="1243"/>
      <c r="Q25" s="1244"/>
    </row>
    <row r="26" spans="1:17">
      <c r="A26" s="1242"/>
      <c r="B26" s="1243"/>
      <c r="C26" s="1243"/>
      <c r="D26" s="1243"/>
      <c r="E26" s="1243"/>
      <c r="F26" s="1243"/>
      <c r="G26" s="1243"/>
      <c r="H26" s="1243"/>
      <c r="I26" s="1243"/>
      <c r="J26" s="1243"/>
      <c r="K26" s="1243"/>
      <c r="L26" s="1243"/>
      <c r="M26" s="1243"/>
      <c r="N26" s="1243"/>
      <c r="O26" s="1243"/>
      <c r="P26" s="1243"/>
      <c r="Q26" s="1244"/>
    </row>
    <row r="27" spans="1:17">
      <c r="A27" s="1242"/>
      <c r="B27" s="1243"/>
      <c r="C27" s="1243"/>
      <c r="D27" s="1243"/>
      <c r="E27" s="1243"/>
      <c r="F27" s="1243"/>
      <c r="G27" s="1243"/>
      <c r="H27" s="1243"/>
      <c r="I27" s="1243"/>
      <c r="J27" s="1243"/>
      <c r="K27" s="1243"/>
      <c r="L27" s="1243"/>
      <c r="M27" s="1243"/>
      <c r="N27" s="1243"/>
      <c r="O27" s="1243"/>
      <c r="P27" s="1243"/>
      <c r="Q27" s="1244"/>
    </row>
    <row r="28" spans="1:17">
      <c r="A28" s="1242"/>
      <c r="B28" s="1243"/>
      <c r="C28" s="1243"/>
      <c r="D28" s="1243"/>
      <c r="E28" s="1243"/>
      <c r="F28" s="1243"/>
      <c r="G28" s="1243"/>
      <c r="H28" s="1243"/>
      <c r="I28" s="1243"/>
      <c r="J28" s="1243"/>
      <c r="K28" s="1243"/>
      <c r="L28" s="1243"/>
      <c r="M28" s="1243"/>
      <c r="N28" s="1243"/>
      <c r="O28" s="1243"/>
      <c r="P28" s="1243"/>
      <c r="Q28" s="1244"/>
    </row>
    <row r="29" spans="1:17">
      <c r="A29" s="1242"/>
      <c r="B29" s="1243"/>
      <c r="C29" s="1243"/>
      <c r="D29" s="1243"/>
      <c r="E29" s="1243"/>
      <c r="F29" s="1243"/>
      <c r="G29" s="1243"/>
      <c r="H29" s="1243"/>
      <c r="I29" s="1243"/>
      <c r="J29" s="1243"/>
      <c r="K29" s="1243"/>
      <c r="L29" s="1243"/>
      <c r="M29" s="1243"/>
      <c r="N29" s="1243"/>
      <c r="O29" s="1243"/>
      <c r="P29" s="1243"/>
      <c r="Q29" s="1244"/>
    </row>
    <row r="30" spans="1:17">
      <c r="A30" s="1242"/>
      <c r="B30" s="1243"/>
      <c r="C30" s="1243"/>
      <c r="D30" s="1243"/>
      <c r="E30" s="1243"/>
      <c r="F30" s="1243"/>
      <c r="G30" s="1243"/>
      <c r="H30" s="1243"/>
      <c r="I30" s="1243"/>
      <c r="J30" s="1243"/>
      <c r="K30" s="1243"/>
      <c r="L30" s="1243"/>
      <c r="M30" s="1243"/>
      <c r="N30" s="1243"/>
      <c r="O30" s="1243"/>
      <c r="P30" s="1243"/>
      <c r="Q30" s="1244"/>
    </row>
    <row r="31" spans="1:17">
      <c r="A31" s="1242"/>
      <c r="B31" s="1243"/>
      <c r="C31" s="1243"/>
      <c r="D31" s="1243"/>
      <c r="E31" s="1243"/>
      <c r="F31" s="1243"/>
      <c r="G31" s="1243"/>
      <c r="H31" s="1243"/>
      <c r="I31" s="1243"/>
      <c r="J31" s="1243"/>
      <c r="K31" s="1243"/>
      <c r="L31" s="1243"/>
      <c r="M31" s="1243"/>
      <c r="N31" s="1243"/>
      <c r="O31" s="1243"/>
      <c r="P31" s="1243"/>
      <c r="Q31" s="1244"/>
    </row>
    <row r="32" spans="1:17">
      <c r="A32" s="1242"/>
      <c r="B32" s="1243"/>
      <c r="C32" s="1243"/>
      <c r="D32" s="1243"/>
      <c r="E32" s="1243"/>
      <c r="F32" s="1243"/>
      <c r="G32" s="1243"/>
      <c r="H32" s="1243"/>
      <c r="I32" s="1243"/>
      <c r="J32" s="1243"/>
      <c r="K32" s="1243"/>
      <c r="L32" s="1243"/>
      <c r="M32" s="1243"/>
      <c r="N32" s="1243"/>
      <c r="O32" s="1243"/>
      <c r="P32" s="1243"/>
      <c r="Q32" s="1244"/>
    </row>
    <row r="33" spans="1:18">
      <c r="A33" s="1242"/>
      <c r="B33" s="1243"/>
      <c r="C33" s="1243"/>
      <c r="D33" s="1243"/>
      <c r="E33" s="1243"/>
      <c r="F33" s="1243"/>
      <c r="G33" s="1243"/>
      <c r="H33" s="1243"/>
      <c r="I33" s="1243"/>
      <c r="J33" s="1243"/>
      <c r="K33" s="1243"/>
      <c r="L33" s="1243"/>
      <c r="M33" s="1243"/>
      <c r="N33" s="1243"/>
      <c r="O33" s="1243"/>
      <c r="P33" s="1243"/>
      <c r="Q33" s="1244"/>
    </row>
    <row r="34" spans="1:18">
      <c r="A34" s="931"/>
      <c r="B34" s="932"/>
      <c r="C34" s="932"/>
      <c r="D34" s="932"/>
      <c r="E34" s="932"/>
      <c r="F34" s="932"/>
      <c r="G34" s="932"/>
      <c r="H34" s="932"/>
      <c r="I34" s="932"/>
      <c r="J34" s="932"/>
      <c r="K34" s="932"/>
      <c r="L34" s="932"/>
      <c r="M34" s="932"/>
      <c r="N34" s="932"/>
      <c r="O34" s="932"/>
      <c r="P34" s="932"/>
      <c r="Q34" s="933"/>
    </row>
    <row r="35" spans="1:18">
      <c r="A35" s="1158"/>
      <c r="B35" s="1159"/>
      <c r="C35" s="1159"/>
      <c r="D35" s="1159"/>
      <c r="E35" s="1159"/>
      <c r="F35" s="1159"/>
      <c r="G35" s="1159"/>
      <c r="H35" s="1159"/>
      <c r="I35" s="1159"/>
      <c r="J35" s="1159"/>
      <c r="K35" s="1159"/>
      <c r="L35" s="1159"/>
      <c r="M35" s="1159"/>
      <c r="N35" s="1159"/>
      <c r="O35" s="1159"/>
      <c r="P35" s="1159"/>
      <c r="Q35" s="1160"/>
    </row>
    <row r="36" spans="1:18" ht="12.75" customHeight="1">
      <c r="A36" s="517"/>
      <c r="B36" s="517"/>
      <c r="C36" s="517"/>
      <c r="D36" s="517"/>
      <c r="E36" s="936"/>
      <c r="F36" s="936"/>
      <c r="G36" s="936"/>
      <c r="H36" s="936"/>
      <c r="I36" s="936"/>
      <c r="J36" s="936"/>
      <c r="K36" s="936"/>
      <c r="L36" s="936"/>
      <c r="M36" s="936"/>
      <c r="N36" s="936"/>
      <c r="O36" s="936"/>
      <c r="P36" s="936"/>
      <c r="Q36" s="936"/>
    </row>
    <row r="37" spans="1:18" ht="12.75" customHeight="1">
      <c r="A37" s="517"/>
      <c r="B37" s="517"/>
      <c r="C37" s="517"/>
      <c r="D37" s="517"/>
      <c r="E37" s="936"/>
      <c r="F37" s="936"/>
      <c r="G37" s="936"/>
      <c r="H37" s="936"/>
      <c r="I37" s="936"/>
      <c r="J37" s="936"/>
      <c r="K37" s="936"/>
      <c r="L37" s="936"/>
      <c r="M37" s="936"/>
      <c r="N37" s="936"/>
      <c r="O37" s="936"/>
      <c r="P37" s="936"/>
      <c r="Q37" s="936"/>
    </row>
    <row r="38" spans="1:18" ht="12.75" customHeight="1">
      <c r="A38" s="517"/>
      <c r="B38" s="517"/>
      <c r="C38" s="517"/>
      <c r="D38" s="517"/>
      <c r="E38" s="936"/>
      <c r="F38" s="936"/>
      <c r="G38" s="936"/>
      <c r="H38" s="936"/>
      <c r="I38" s="936"/>
      <c r="J38" s="936"/>
      <c r="K38" s="936"/>
      <c r="L38" s="936"/>
      <c r="M38" s="936"/>
      <c r="N38" s="936"/>
      <c r="O38" s="936"/>
      <c r="P38" s="936"/>
      <c r="Q38" s="936"/>
    </row>
    <row r="39" spans="1:18" ht="12.75" customHeight="1">
      <c r="A39" s="517"/>
      <c r="B39" s="517"/>
      <c r="C39" s="517"/>
      <c r="D39" s="517"/>
      <c r="E39" s="936"/>
      <c r="F39" s="936"/>
      <c r="G39" s="936"/>
      <c r="H39" s="936"/>
      <c r="I39" s="936"/>
      <c r="J39" s="936"/>
      <c r="K39" s="936"/>
      <c r="L39" s="936"/>
      <c r="M39" s="936"/>
      <c r="N39" s="936"/>
      <c r="O39" s="936"/>
      <c r="P39" s="936"/>
      <c r="Q39" s="936"/>
    </row>
    <row r="40" spans="1:18" ht="13.5" customHeight="1">
      <c r="A40" s="519"/>
      <c r="B40" s="519"/>
      <c r="C40" s="519"/>
      <c r="E40" s="520"/>
      <c r="F40" s="521"/>
      <c r="G40" s="521"/>
      <c r="H40" s="521"/>
      <c r="I40" s="522"/>
      <c r="J40" s="522"/>
      <c r="K40" s="522"/>
      <c r="L40" s="522"/>
      <c r="M40" s="522"/>
      <c r="N40" s="522"/>
      <c r="O40" s="522"/>
      <c r="P40" s="522"/>
      <c r="Q40" s="522"/>
      <c r="R40" s="523"/>
    </row>
    <row r="41" spans="1:18" s="525" customFormat="1" ht="14.25" customHeight="1">
      <c r="A41" s="524" t="s">
        <v>17</v>
      </c>
      <c r="B41" s="524"/>
      <c r="C41" s="524"/>
      <c r="E41" s="526"/>
      <c r="F41" s="527"/>
      <c r="G41" s="527"/>
      <c r="H41" s="527"/>
      <c r="I41" s="522"/>
      <c r="J41" s="528"/>
      <c r="K41" s="1226" t="s">
        <v>18</v>
      </c>
      <c r="L41" s="1226"/>
      <c r="M41" s="1226"/>
      <c r="N41" s="1226"/>
      <c r="O41" s="934"/>
      <c r="P41" s="528"/>
      <c r="Q41" s="528"/>
      <c r="R41" s="530"/>
    </row>
    <row r="42" spans="1:18" s="525" customFormat="1" ht="52.5" customHeight="1">
      <c r="B42" s="1162" t="s">
        <v>1057</v>
      </c>
      <c r="C42" s="1162"/>
      <c r="D42" s="1162"/>
      <c r="E42" s="1162"/>
      <c r="F42" s="1162"/>
      <c r="G42" s="1162"/>
      <c r="H42" s="1162"/>
      <c r="I42" s="1162"/>
      <c r="J42" s="531"/>
      <c r="K42" s="1162" t="s">
        <v>1058</v>
      </c>
      <c r="L42" s="1162"/>
      <c r="M42" s="1162"/>
      <c r="N42" s="1162"/>
      <c r="O42" s="928"/>
    </row>
  </sheetData>
  <mergeCells count="25">
    <mergeCell ref="A7:Q7"/>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K41:N41"/>
    <mergeCell ref="B42:I42"/>
    <mergeCell ref="K42:N42"/>
    <mergeCell ref="A9:Q16"/>
    <mergeCell ref="H19:J19"/>
    <mergeCell ref="A20:Q20"/>
    <mergeCell ref="A21:Q22"/>
    <mergeCell ref="A24:Q33"/>
    <mergeCell ref="A35:Q35"/>
  </mergeCells>
  <printOptions horizontalCentered="1"/>
  <pageMargins left="0.23622047244094491" right="0.23622047244094491" top="1.0236220472440944" bottom="0.74803149606299213" header="0.31496062992125984" footer="0.31496062992125984"/>
  <pageSetup scale="75" fitToHeight="0" orientation="landscape" r:id="rId1"/>
  <headerFooter scaleWithDoc="0" alignWithMargins="0">
    <oddHeader>&amp;L&amp;G&amp;R&amp;G</oddHeader>
    <oddFooter>&amp;R&amp;G</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41"/>
  <sheetViews>
    <sheetView showGridLines="0" zoomScale="118" zoomScaleNormal="118" workbookViewId="0">
      <selection activeCell="A32" sqref="A32:Q36"/>
    </sheetView>
  </sheetViews>
  <sheetFormatPr baseColWidth="10" defaultRowHeight="13.5"/>
  <cols>
    <col min="1" max="7" width="5" style="513" customWidth="1"/>
    <col min="8" max="8" width="10.28515625" style="513" customWidth="1"/>
    <col min="9" max="9" width="20.7109375" style="513" customWidth="1"/>
    <col min="10" max="10" width="22.85546875" style="513" customWidth="1"/>
    <col min="11" max="11" width="10.7109375" style="513" customWidth="1"/>
    <col min="12" max="16" width="12.7109375" style="513" customWidth="1"/>
    <col min="17" max="17" width="14.7109375" style="513" customWidth="1"/>
    <col min="18" max="256" width="11.42578125" style="513"/>
    <col min="257" max="263" width="5" style="513" customWidth="1"/>
    <col min="264" max="264" width="10.28515625" style="513" customWidth="1"/>
    <col min="265" max="265" width="20.7109375" style="513" customWidth="1"/>
    <col min="266" max="266" width="22.85546875" style="513" customWidth="1"/>
    <col min="267" max="267" width="10.7109375" style="513" customWidth="1"/>
    <col min="268" max="272" width="12.7109375" style="513" customWidth="1"/>
    <col min="273" max="273" width="14.7109375" style="513" customWidth="1"/>
    <col min="274" max="512" width="11.42578125" style="513"/>
    <col min="513" max="519" width="5" style="513" customWidth="1"/>
    <col min="520" max="520" width="10.28515625" style="513" customWidth="1"/>
    <col min="521" max="521" width="20.7109375" style="513" customWidth="1"/>
    <col min="522" max="522" width="22.85546875" style="513" customWidth="1"/>
    <col min="523" max="523" width="10.7109375" style="513" customWidth="1"/>
    <col min="524" max="528" width="12.7109375" style="513" customWidth="1"/>
    <col min="529" max="529" width="14.7109375" style="513" customWidth="1"/>
    <col min="530" max="768" width="11.42578125" style="513"/>
    <col min="769" max="775" width="5" style="513" customWidth="1"/>
    <col min="776" max="776" width="10.28515625" style="513" customWidth="1"/>
    <col min="777" max="777" width="20.7109375" style="513" customWidth="1"/>
    <col min="778" max="778" width="22.85546875" style="513" customWidth="1"/>
    <col min="779" max="779" width="10.7109375" style="513" customWidth="1"/>
    <col min="780" max="784" width="12.7109375" style="513" customWidth="1"/>
    <col min="785" max="785" width="14.7109375" style="513" customWidth="1"/>
    <col min="786" max="1024" width="11.42578125" style="513"/>
    <col min="1025" max="1031" width="5" style="513" customWidth="1"/>
    <col min="1032" max="1032" width="10.28515625" style="513" customWidth="1"/>
    <col min="1033" max="1033" width="20.7109375" style="513" customWidth="1"/>
    <col min="1034" max="1034" width="22.85546875" style="513" customWidth="1"/>
    <col min="1035" max="1035" width="10.7109375" style="513" customWidth="1"/>
    <col min="1036" max="1040" width="12.7109375" style="513" customWidth="1"/>
    <col min="1041" max="1041" width="14.7109375" style="513" customWidth="1"/>
    <col min="1042" max="1280" width="11.42578125" style="513"/>
    <col min="1281" max="1287" width="5" style="513" customWidth="1"/>
    <col min="1288" max="1288" width="10.28515625" style="513" customWidth="1"/>
    <col min="1289" max="1289" width="20.7109375" style="513" customWidth="1"/>
    <col min="1290" max="1290" width="22.85546875" style="513" customWidth="1"/>
    <col min="1291" max="1291" width="10.7109375" style="513" customWidth="1"/>
    <col min="1292" max="1296" width="12.7109375" style="513" customWidth="1"/>
    <col min="1297" max="1297" width="14.7109375" style="513" customWidth="1"/>
    <col min="1298" max="1536" width="11.42578125" style="513"/>
    <col min="1537" max="1543" width="5" style="513" customWidth="1"/>
    <col min="1544" max="1544" width="10.28515625" style="513" customWidth="1"/>
    <col min="1545" max="1545" width="20.7109375" style="513" customWidth="1"/>
    <col min="1546" max="1546" width="22.85546875" style="513" customWidth="1"/>
    <col min="1547" max="1547" width="10.7109375" style="513" customWidth="1"/>
    <col min="1548" max="1552" width="12.7109375" style="513" customWidth="1"/>
    <col min="1553" max="1553" width="14.7109375" style="513" customWidth="1"/>
    <col min="1554" max="1792" width="11.42578125" style="513"/>
    <col min="1793" max="1799" width="5" style="513" customWidth="1"/>
    <col min="1800" max="1800" width="10.28515625" style="513" customWidth="1"/>
    <col min="1801" max="1801" width="20.7109375" style="513" customWidth="1"/>
    <col min="1802" max="1802" width="22.85546875" style="513" customWidth="1"/>
    <col min="1803" max="1803" width="10.7109375" style="513" customWidth="1"/>
    <col min="1804" max="1808" width="12.7109375" style="513" customWidth="1"/>
    <col min="1809" max="1809" width="14.7109375" style="513" customWidth="1"/>
    <col min="1810" max="2048" width="11.42578125" style="513"/>
    <col min="2049" max="2055" width="5" style="513" customWidth="1"/>
    <col min="2056" max="2056" width="10.28515625" style="513" customWidth="1"/>
    <col min="2057" max="2057" width="20.7109375" style="513" customWidth="1"/>
    <col min="2058" max="2058" width="22.85546875" style="513" customWidth="1"/>
    <col min="2059" max="2059" width="10.7109375" style="513" customWidth="1"/>
    <col min="2060" max="2064" width="12.7109375" style="513" customWidth="1"/>
    <col min="2065" max="2065" width="14.7109375" style="513" customWidth="1"/>
    <col min="2066" max="2304" width="11.42578125" style="513"/>
    <col min="2305" max="2311" width="5" style="513" customWidth="1"/>
    <col min="2312" max="2312" width="10.28515625" style="513" customWidth="1"/>
    <col min="2313" max="2313" width="20.7109375" style="513" customWidth="1"/>
    <col min="2314" max="2314" width="22.85546875" style="513" customWidth="1"/>
    <col min="2315" max="2315" width="10.7109375" style="513" customWidth="1"/>
    <col min="2316" max="2320" width="12.7109375" style="513" customWidth="1"/>
    <col min="2321" max="2321" width="14.7109375" style="513" customWidth="1"/>
    <col min="2322" max="2560" width="11.42578125" style="513"/>
    <col min="2561" max="2567" width="5" style="513" customWidth="1"/>
    <col min="2568" max="2568" width="10.28515625" style="513" customWidth="1"/>
    <col min="2569" max="2569" width="20.7109375" style="513" customWidth="1"/>
    <col min="2570" max="2570" width="22.85546875" style="513" customWidth="1"/>
    <col min="2571" max="2571" width="10.7109375" style="513" customWidth="1"/>
    <col min="2572" max="2576" width="12.7109375" style="513" customWidth="1"/>
    <col min="2577" max="2577" width="14.7109375" style="513" customWidth="1"/>
    <col min="2578" max="2816" width="11.42578125" style="513"/>
    <col min="2817" max="2823" width="5" style="513" customWidth="1"/>
    <col min="2824" max="2824" width="10.28515625" style="513" customWidth="1"/>
    <col min="2825" max="2825" width="20.7109375" style="513" customWidth="1"/>
    <col min="2826" max="2826" width="22.85546875" style="513" customWidth="1"/>
    <col min="2827" max="2827" width="10.7109375" style="513" customWidth="1"/>
    <col min="2828" max="2832" width="12.7109375" style="513" customWidth="1"/>
    <col min="2833" max="2833" width="14.7109375" style="513" customWidth="1"/>
    <col min="2834" max="3072" width="11.42578125" style="513"/>
    <col min="3073" max="3079" width="5" style="513" customWidth="1"/>
    <col min="3080" max="3080" width="10.28515625" style="513" customWidth="1"/>
    <col min="3081" max="3081" width="20.7109375" style="513" customWidth="1"/>
    <col min="3082" max="3082" width="22.85546875" style="513" customWidth="1"/>
    <col min="3083" max="3083" width="10.7109375" style="513" customWidth="1"/>
    <col min="3084" max="3088" width="12.7109375" style="513" customWidth="1"/>
    <col min="3089" max="3089" width="14.7109375" style="513" customWidth="1"/>
    <col min="3090" max="3328" width="11.42578125" style="513"/>
    <col min="3329" max="3335" width="5" style="513" customWidth="1"/>
    <col min="3336" max="3336" width="10.28515625" style="513" customWidth="1"/>
    <col min="3337" max="3337" width="20.7109375" style="513" customWidth="1"/>
    <col min="3338" max="3338" width="22.85546875" style="513" customWidth="1"/>
    <col min="3339" max="3339" width="10.7109375" style="513" customWidth="1"/>
    <col min="3340" max="3344" width="12.7109375" style="513" customWidth="1"/>
    <col min="3345" max="3345" width="14.7109375" style="513" customWidth="1"/>
    <col min="3346" max="3584" width="11.42578125" style="513"/>
    <col min="3585" max="3591" width="5" style="513" customWidth="1"/>
    <col min="3592" max="3592" width="10.28515625" style="513" customWidth="1"/>
    <col min="3593" max="3593" width="20.7109375" style="513" customWidth="1"/>
    <col min="3594" max="3594" width="22.85546875" style="513" customWidth="1"/>
    <col min="3595" max="3595" width="10.7109375" style="513" customWidth="1"/>
    <col min="3596" max="3600" width="12.7109375" style="513" customWidth="1"/>
    <col min="3601" max="3601" width="14.7109375" style="513" customWidth="1"/>
    <col min="3602" max="3840" width="11.42578125" style="513"/>
    <col min="3841" max="3847" width="5" style="513" customWidth="1"/>
    <col min="3848" max="3848" width="10.28515625" style="513" customWidth="1"/>
    <col min="3849" max="3849" width="20.7109375" style="513" customWidth="1"/>
    <col min="3850" max="3850" width="22.85546875" style="513" customWidth="1"/>
    <col min="3851" max="3851" width="10.7109375" style="513" customWidth="1"/>
    <col min="3852" max="3856" width="12.7109375" style="513" customWidth="1"/>
    <col min="3857" max="3857" width="14.7109375" style="513" customWidth="1"/>
    <col min="3858" max="4096" width="11.42578125" style="513"/>
    <col min="4097" max="4103" width="5" style="513" customWidth="1"/>
    <col min="4104" max="4104" width="10.28515625" style="513" customWidth="1"/>
    <col min="4105" max="4105" width="20.7109375" style="513" customWidth="1"/>
    <col min="4106" max="4106" width="22.85546875" style="513" customWidth="1"/>
    <col min="4107" max="4107" width="10.7109375" style="513" customWidth="1"/>
    <col min="4108" max="4112" width="12.7109375" style="513" customWidth="1"/>
    <col min="4113" max="4113" width="14.7109375" style="513" customWidth="1"/>
    <col min="4114" max="4352" width="11.42578125" style="513"/>
    <col min="4353" max="4359" width="5" style="513" customWidth="1"/>
    <col min="4360" max="4360" width="10.28515625" style="513" customWidth="1"/>
    <col min="4361" max="4361" width="20.7109375" style="513" customWidth="1"/>
    <col min="4362" max="4362" width="22.85546875" style="513" customWidth="1"/>
    <col min="4363" max="4363" width="10.7109375" style="513" customWidth="1"/>
    <col min="4364" max="4368" width="12.7109375" style="513" customWidth="1"/>
    <col min="4369" max="4369" width="14.7109375" style="513" customWidth="1"/>
    <col min="4370" max="4608" width="11.42578125" style="513"/>
    <col min="4609" max="4615" width="5" style="513" customWidth="1"/>
    <col min="4616" max="4616" width="10.28515625" style="513" customWidth="1"/>
    <col min="4617" max="4617" width="20.7109375" style="513" customWidth="1"/>
    <col min="4618" max="4618" width="22.85546875" style="513" customWidth="1"/>
    <col min="4619" max="4619" width="10.7109375" style="513" customWidth="1"/>
    <col min="4620" max="4624" width="12.7109375" style="513" customWidth="1"/>
    <col min="4625" max="4625" width="14.7109375" style="513" customWidth="1"/>
    <col min="4626" max="4864" width="11.42578125" style="513"/>
    <col min="4865" max="4871" width="5" style="513" customWidth="1"/>
    <col min="4872" max="4872" width="10.28515625" style="513" customWidth="1"/>
    <col min="4873" max="4873" width="20.7109375" style="513" customWidth="1"/>
    <col min="4874" max="4874" width="22.85546875" style="513" customWidth="1"/>
    <col min="4875" max="4875" width="10.7109375" style="513" customWidth="1"/>
    <col min="4876" max="4880" width="12.7109375" style="513" customWidth="1"/>
    <col min="4881" max="4881" width="14.7109375" style="513" customWidth="1"/>
    <col min="4882" max="5120" width="11.42578125" style="513"/>
    <col min="5121" max="5127" width="5" style="513" customWidth="1"/>
    <col min="5128" max="5128" width="10.28515625" style="513" customWidth="1"/>
    <col min="5129" max="5129" width="20.7109375" style="513" customWidth="1"/>
    <col min="5130" max="5130" width="22.85546875" style="513" customWidth="1"/>
    <col min="5131" max="5131" width="10.7109375" style="513" customWidth="1"/>
    <col min="5132" max="5136" width="12.7109375" style="513" customWidth="1"/>
    <col min="5137" max="5137" width="14.7109375" style="513" customWidth="1"/>
    <col min="5138" max="5376" width="11.42578125" style="513"/>
    <col min="5377" max="5383" width="5" style="513" customWidth="1"/>
    <col min="5384" max="5384" width="10.28515625" style="513" customWidth="1"/>
    <col min="5385" max="5385" width="20.7109375" style="513" customWidth="1"/>
    <col min="5386" max="5386" width="22.85546875" style="513" customWidth="1"/>
    <col min="5387" max="5387" width="10.7109375" style="513" customWidth="1"/>
    <col min="5388" max="5392" width="12.7109375" style="513" customWidth="1"/>
    <col min="5393" max="5393" width="14.7109375" style="513" customWidth="1"/>
    <col min="5394" max="5632" width="11.42578125" style="513"/>
    <col min="5633" max="5639" width="5" style="513" customWidth="1"/>
    <col min="5640" max="5640" width="10.28515625" style="513" customWidth="1"/>
    <col min="5641" max="5641" width="20.7109375" style="513" customWidth="1"/>
    <col min="5642" max="5642" width="22.85546875" style="513" customWidth="1"/>
    <col min="5643" max="5643" width="10.7109375" style="513" customWidth="1"/>
    <col min="5644" max="5648" width="12.7109375" style="513" customWidth="1"/>
    <col min="5649" max="5649" width="14.7109375" style="513" customWidth="1"/>
    <col min="5650" max="5888" width="11.42578125" style="513"/>
    <col min="5889" max="5895" width="5" style="513" customWidth="1"/>
    <col min="5896" max="5896" width="10.28515625" style="513" customWidth="1"/>
    <col min="5897" max="5897" width="20.7109375" style="513" customWidth="1"/>
    <col min="5898" max="5898" width="22.85546875" style="513" customWidth="1"/>
    <col min="5899" max="5899" width="10.7109375" style="513" customWidth="1"/>
    <col min="5900" max="5904" width="12.7109375" style="513" customWidth="1"/>
    <col min="5905" max="5905" width="14.7109375" style="513" customWidth="1"/>
    <col min="5906" max="6144" width="11.42578125" style="513"/>
    <col min="6145" max="6151" width="5" style="513" customWidth="1"/>
    <col min="6152" max="6152" width="10.28515625" style="513" customWidth="1"/>
    <col min="6153" max="6153" width="20.7109375" style="513" customWidth="1"/>
    <col min="6154" max="6154" width="22.85546875" style="513" customWidth="1"/>
    <col min="6155" max="6155" width="10.7109375" style="513" customWidth="1"/>
    <col min="6156" max="6160" width="12.7109375" style="513" customWidth="1"/>
    <col min="6161" max="6161" width="14.7109375" style="513" customWidth="1"/>
    <col min="6162" max="6400" width="11.42578125" style="513"/>
    <col min="6401" max="6407" width="5" style="513" customWidth="1"/>
    <col min="6408" max="6408" width="10.28515625" style="513" customWidth="1"/>
    <col min="6409" max="6409" width="20.7109375" style="513" customWidth="1"/>
    <col min="6410" max="6410" width="22.85546875" style="513" customWidth="1"/>
    <col min="6411" max="6411" width="10.7109375" style="513" customWidth="1"/>
    <col min="6412" max="6416" width="12.7109375" style="513" customWidth="1"/>
    <col min="6417" max="6417" width="14.7109375" style="513" customWidth="1"/>
    <col min="6418" max="6656" width="11.42578125" style="513"/>
    <col min="6657" max="6663" width="5" style="513" customWidth="1"/>
    <col min="6664" max="6664" width="10.28515625" style="513" customWidth="1"/>
    <col min="6665" max="6665" width="20.7109375" style="513" customWidth="1"/>
    <col min="6666" max="6666" width="22.85546875" style="513" customWidth="1"/>
    <col min="6667" max="6667" width="10.7109375" style="513" customWidth="1"/>
    <col min="6668" max="6672" width="12.7109375" style="513" customWidth="1"/>
    <col min="6673" max="6673" width="14.7109375" style="513" customWidth="1"/>
    <col min="6674" max="6912" width="11.42578125" style="513"/>
    <col min="6913" max="6919" width="5" style="513" customWidth="1"/>
    <col min="6920" max="6920" width="10.28515625" style="513" customWidth="1"/>
    <col min="6921" max="6921" width="20.7109375" style="513" customWidth="1"/>
    <col min="6922" max="6922" width="22.85546875" style="513" customWidth="1"/>
    <col min="6923" max="6923" width="10.7109375" style="513" customWidth="1"/>
    <col min="6924" max="6928" width="12.7109375" style="513" customWidth="1"/>
    <col min="6929" max="6929" width="14.7109375" style="513" customWidth="1"/>
    <col min="6930" max="7168" width="11.42578125" style="513"/>
    <col min="7169" max="7175" width="5" style="513" customWidth="1"/>
    <col min="7176" max="7176" width="10.28515625" style="513" customWidth="1"/>
    <col min="7177" max="7177" width="20.7109375" style="513" customWidth="1"/>
    <col min="7178" max="7178" width="22.85546875" style="513" customWidth="1"/>
    <col min="7179" max="7179" width="10.7109375" style="513" customWidth="1"/>
    <col min="7180" max="7184" width="12.7109375" style="513" customWidth="1"/>
    <col min="7185" max="7185" width="14.7109375" style="513" customWidth="1"/>
    <col min="7186" max="7424" width="11.42578125" style="513"/>
    <col min="7425" max="7431" width="5" style="513" customWidth="1"/>
    <col min="7432" max="7432" width="10.28515625" style="513" customWidth="1"/>
    <col min="7433" max="7433" width="20.7109375" style="513" customWidth="1"/>
    <col min="7434" max="7434" width="22.85546875" style="513" customWidth="1"/>
    <col min="7435" max="7435" width="10.7109375" style="513" customWidth="1"/>
    <col min="7436" max="7440" width="12.7109375" style="513" customWidth="1"/>
    <col min="7441" max="7441" width="14.7109375" style="513" customWidth="1"/>
    <col min="7442" max="7680" width="11.42578125" style="513"/>
    <col min="7681" max="7687" width="5" style="513" customWidth="1"/>
    <col min="7688" max="7688" width="10.28515625" style="513" customWidth="1"/>
    <col min="7689" max="7689" width="20.7109375" style="513" customWidth="1"/>
    <col min="7690" max="7690" width="22.85546875" style="513" customWidth="1"/>
    <col min="7691" max="7691" width="10.7109375" style="513" customWidth="1"/>
    <col min="7692" max="7696" width="12.7109375" style="513" customWidth="1"/>
    <col min="7697" max="7697" width="14.7109375" style="513" customWidth="1"/>
    <col min="7698" max="7936" width="11.42578125" style="513"/>
    <col min="7937" max="7943" width="5" style="513" customWidth="1"/>
    <col min="7944" max="7944" width="10.28515625" style="513" customWidth="1"/>
    <col min="7945" max="7945" width="20.7109375" style="513" customWidth="1"/>
    <col min="7946" max="7946" width="22.85546875" style="513" customWidth="1"/>
    <col min="7947" max="7947" width="10.7109375" style="513" customWidth="1"/>
    <col min="7948" max="7952" width="12.7109375" style="513" customWidth="1"/>
    <col min="7953" max="7953" width="14.7109375" style="513" customWidth="1"/>
    <col min="7954" max="8192" width="11.42578125" style="513"/>
    <col min="8193" max="8199" width="5" style="513" customWidth="1"/>
    <col min="8200" max="8200" width="10.28515625" style="513" customWidth="1"/>
    <col min="8201" max="8201" width="20.7109375" style="513" customWidth="1"/>
    <col min="8202" max="8202" width="22.85546875" style="513" customWidth="1"/>
    <col min="8203" max="8203" width="10.7109375" style="513" customWidth="1"/>
    <col min="8204" max="8208" width="12.7109375" style="513" customWidth="1"/>
    <col min="8209" max="8209" width="14.7109375" style="513" customWidth="1"/>
    <col min="8210" max="8448" width="11.42578125" style="513"/>
    <col min="8449" max="8455" width="5" style="513" customWidth="1"/>
    <col min="8456" max="8456" width="10.28515625" style="513" customWidth="1"/>
    <col min="8457" max="8457" width="20.7109375" style="513" customWidth="1"/>
    <col min="8458" max="8458" width="22.85546875" style="513" customWidth="1"/>
    <col min="8459" max="8459" width="10.7109375" style="513" customWidth="1"/>
    <col min="8460" max="8464" width="12.7109375" style="513" customWidth="1"/>
    <col min="8465" max="8465" width="14.7109375" style="513" customWidth="1"/>
    <col min="8466" max="8704" width="11.42578125" style="513"/>
    <col min="8705" max="8711" width="5" style="513" customWidth="1"/>
    <col min="8712" max="8712" width="10.28515625" style="513" customWidth="1"/>
    <col min="8713" max="8713" width="20.7109375" style="513" customWidth="1"/>
    <col min="8714" max="8714" width="22.85546875" style="513" customWidth="1"/>
    <col min="8715" max="8715" width="10.7109375" style="513" customWidth="1"/>
    <col min="8716" max="8720" width="12.7109375" style="513" customWidth="1"/>
    <col min="8721" max="8721" width="14.7109375" style="513" customWidth="1"/>
    <col min="8722" max="8960" width="11.42578125" style="513"/>
    <col min="8961" max="8967" width="5" style="513" customWidth="1"/>
    <col min="8968" max="8968" width="10.28515625" style="513" customWidth="1"/>
    <col min="8969" max="8969" width="20.7109375" style="513" customWidth="1"/>
    <col min="8970" max="8970" width="22.85546875" style="513" customWidth="1"/>
    <col min="8971" max="8971" width="10.7109375" style="513" customWidth="1"/>
    <col min="8972" max="8976" width="12.7109375" style="513" customWidth="1"/>
    <col min="8977" max="8977" width="14.7109375" style="513" customWidth="1"/>
    <col min="8978" max="9216" width="11.42578125" style="513"/>
    <col min="9217" max="9223" width="5" style="513" customWidth="1"/>
    <col min="9224" max="9224" width="10.28515625" style="513" customWidth="1"/>
    <col min="9225" max="9225" width="20.7109375" style="513" customWidth="1"/>
    <col min="9226" max="9226" width="22.85546875" style="513" customWidth="1"/>
    <col min="9227" max="9227" width="10.7109375" style="513" customWidth="1"/>
    <col min="9228" max="9232" width="12.7109375" style="513" customWidth="1"/>
    <col min="9233" max="9233" width="14.7109375" style="513" customWidth="1"/>
    <col min="9234" max="9472" width="11.42578125" style="513"/>
    <col min="9473" max="9479" width="5" style="513" customWidth="1"/>
    <col min="9480" max="9480" width="10.28515625" style="513" customWidth="1"/>
    <col min="9481" max="9481" width="20.7109375" style="513" customWidth="1"/>
    <col min="9482" max="9482" width="22.85546875" style="513" customWidth="1"/>
    <col min="9483" max="9483" width="10.7109375" style="513" customWidth="1"/>
    <col min="9484" max="9488" width="12.7109375" style="513" customWidth="1"/>
    <col min="9489" max="9489" width="14.7109375" style="513" customWidth="1"/>
    <col min="9490" max="9728" width="11.42578125" style="513"/>
    <col min="9729" max="9735" width="5" style="513" customWidth="1"/>
    <col min="9736" max="9736" width="10.28515625" style="513" customWidth="1"/>
    <col min="9737" max="9737" width="20.7109375" style="513" customWidth="1"/>
    <col min="9738" max="9738" width="22.85546875" style="513" customWidth="1"/>
    <col min="9739" max="9739" width="10.7109375" style="513" customWidth="1"/>
    <col min="9740" max="9744" width="12.7109375" style="513" customWidth="1"/>
    <col min="9745" max="9745" width="14.7109375" style="513" customWidth="1"/>
    <col min="9746" max="9984" width="11.42578125" style="513"/>
    <col min="9985" max="9991" width="5" style="513" customWidth="1"/>
    <col min="9992" max="9992" width="10.28515625" style="513" customWidth="1"/>
    <col min="9993" max="9993" width="20.7109375" style="513" customWidth="1"/>
    <col min="9994" max="9994" width="22.85546875" style="513" customWidth="1"/>
    <col min="9995" max="9995" width="10.7109375" style="513" customWidth="1"/>
    <col min="9996" max="10000" width="12.7109375" style="513" customWidth="1"/>
    <col min="10001" max="10001" width="14.7109375" style="513" customWidth="1"/>
    <col min="10002" max="10240" width="11.42578125" style="513"/>
    <col min="10241" max="10247" width="5" style="513" customWidth="1"/>
    <col min="10248" max="10248" width="10.28515625" style="513" customWidth="1"/>
    <col min="10249" max="10249" width="20.7109375" style="513" customWidth="1"/>
    <col min="10250" max="10250" width="22.85546875" style="513" customWidth="1"/>
    <col min="10251" max="10251" width="10.7109375" style="513" customWidth="1"/>
    <col min="10252" max="10256" width="12.7109375" style="513" customWidth="1"/>
    <col min="10257" max="10257" width="14.7109375" style="513" customWidth="1"/>
    <col min="10258" max="10496" width="11.42578125" style="513"/>
    <col min="10497" max="10503" width="5" style="513" customWidth="1"/>
    <col min="10504" max="10504" width="10.28515625" style="513" customWidth="1"/>
    <col min="10505" max="10505" width="20.7109375" style="513" customWidth="1"/>
    <col min="10506" max="10506" width="22.85546875" style="513" customWidth="1"/>
    <col min="10507" max="10507" width="10.7109375" style="513" customWidth="1"/>
    <col min="10508" max="10512" width="12.7109375" style="513" customWidth="1"/>
    <col min="10513" max="10513" width="14.7109375" style="513" customWidth="1"/>
    <col min="10514" max="10752" width="11.42578125" style="513"/>
    <col min="10753" max="10759" width="5" style="513" customWidth="1"/>
    <col min="10760" max="10760" width="10.28515625" style="513" customWidth="1"/>
    <col min="10761" max="10761" width="20.7109375" style="513" customWidth="1"/>
    <col min="10762" max="10762" width="22.85546875" style="513" customWidth="1"/>
    <col min="10763" max="10763" width="10.7109375" style="513" customWidth="1"/>
    <col min="10764" max="10768" width="12.7109375" style="513" customWidth="1"/>
    <col min="10769" max="10769" width="14.7109375" style="513" customWidth="1"/>
    <col min="10770" max="11008" width="11.42578125" style="513"/>
    <col min="11009" max="11015" width="5" style="513" customWidth="1"/>
    <col min="11016" max="11016" width="10.28515625" style="513" customWidth="1"/>
    <col min="11017" max="11017" width="20.7109375" style="513" customWidth="1"/>
    <col min="11018" max="11018" width="22.85546875" style="513" customWidth="1"/>
    <col min="11019" max="11019" width="10.7109375" style="513" customWidth="1"/>
    <col min="11020" max="11024" width="12.7109375" style="513" customWidth="1"/>
    <col min="11025" max="11025" width="14.7109375" style="513" customWidth="1"/>
    <col min="11026" max="11264" width="11.42578125" style="513"/>
    <col min="11265" max="11271" width="5" style="513" customWidth="1"/>
    <col min="11272" max="11272" width="10.28515625" style="513" customWidth="1"/>
    <col min="11273" max="11273" width="20.7109375" style="513" customWidth="1"/>
    <col min="11274" max="11274" width="22.85546875" style="513" customWidth="1"/>
    <col min="11275" max="11275" width="10.7109375" style="513" customWidth="1"/>
    <col min="11276" max="11280" width="12.7109375" style="513" customWidth="1"/>
    <col min="11281" max="11281" width="14.7109375" style="513" customWidth="1"/>
    <col min="11282" max="11520" width="11.42578125" style="513"/>
    <col min="11521" max="11527" width="5" style="513" customWidth="1"/>
    <col min="11528" max="11528" width="10.28515625" style="513" customWidth="1"/>
    <col min="11529" max="11529" width="20.7109375" style="513" customWidth="1"/>
    <col min="11530" max="11530" width="22.85546875" style="513" customWidth="1"/>
    <col min="11531" max="11531" width="10.7109375" style="513" customWidth="1"/>
    <col min="11532" max="11536" width="12.7109375" style="513" customWidth="1"/>
    <col min="11537" max="11537" width="14.7109375" style="513" customWidth="1"/>
    <col min="11538" max="11776" width="11.42578125" style="513"/>
    <col min="11777" max="11783" width="5" style="513" customWidth="1"/>
    <col min="11784" max="11784" width="10.28515625" style="513" customWidth="1"/>
    <col min="11785" max="11785" width="20.7109375" style="513" customWidth="1"/>
    <col min="11786" max="11786" width="22.85546875" style="513" customWidth="1"/>
    <col min="11787" max="11787" width="10.7109375" style="513" customWidth="1"/>
    <col min="11788" max="11792" width="12.7109375" style="513" customWidth="1"/>
    <col min="11793" max="11793" width="14.7109375" style="513" customWidth="1"/>
    <col min="11794" max="12032" width="11.42578125" style="513"/>
    <col min="12033" max="12039" width="5" style="513" customWidth="1"/>
    <col min="12040" max="12040" width="10.28515625" style="513" customWidth="1"/>
    <col min="12041" max="12041" width="20.7109375" style="513" customWidth="1"/>
    <col min="12042" max="12042" width="22.85546875" style="513" customWidth="1"/>
    <col min="12043" max="12043" width="10.7109375" style="513" customWidth="1"/>
    <col min="12044" max="12048" width="12.7109375" style="513" customWidth="1"/>
    <col min="12049" max="12049" width="14.7109375" style="513" customWidth="1"/>
    <col min="12050" max="12288" width="11.42578125" style="513"/>
    <col min="12289" max="12295" width="5" style="513" customWidth="1"/>
    <col min="12296" max="12296" width="10.28515625" style="513" customWidth="1"/>
    <col min="12297" max="12297" width="20.7109375" style="513" customWidth="1"/>
    <col min="12298" max="12298" width="22.85546875" style="513" customWidth="1"/>
    <col min="12299" max="12299" width="10.7109375" style="513" customWidth="1"/>
    <col min="12300" max="12304" width="12.7109375" style="513" customWidth="1"/>
    <col min="12305" max="12305" width="14.7109375" style="513" customWidth="1"/>
    <col min="12306" max="12544" width="11.42578125" style="513"/>
    <col min="12545" max="12551" width="5" style="513" customWidth="1"/>
    <col min="12552" max="12552" width="10.28515625" style="513" customWidth="1"/>
    <col min="12553" max="12553" width="20.7109375" style="513" customWidth="1"/>
    <col min="12554" max="12554" width="22.85546875" style="513" customWidth="1"/>
    <col min="12555" max="12555" width="10.7109375" style="513" customWidth="1"/>
    <col min="12556" max="12560" width="12.7109375" style="513" customWidth="1"/>
    <col min="12561" max="12561" width="14.7109375" style="513" customWidth="1"/>
    <col min="12562" max="12800" width="11.42578125" style="513"/>
    <col min="12801" max="12807" width="5" style="513" customWidth="1"/>
    <col min="12808" max="12808" width="10.28515625" style="513" customWidth="1"/>
    <col min="12809" max="12809" width="20.7109375" style="513" customWidth="1"/>
    <col min="12810" max="12810" width="22.85546875" style="513" customWidth="1"/>
    <col min="12811" max="12811" width="10.7109375" style="513" customWidth="1"/>
    <col min="12812" max="12816" width="12.7109375" style="513" customWidth="1"/>
    <col min="12817" max="12817" width="14.7109375" style="513" customWidth="1"/>
    <col min="12818" max="13056" width="11.42578125" style="513"/>
    <col min="13057" max="13063" width="5" style="513" customWidth="1"/>
    <col min="13064" max="13064" width="10.28515625" style="513" customWidth="1"/>
    <col min="13065" max="13065" width="20.7109375" style="513" customWidth="1"/>
    <col min="13066" max="13066" width="22.85546875" style="513" customWidth="1"/>
    <col min="13067" max="13067" width="10.7109375" style="513" customWidth="1"/>
    <col min="13068" max="13072" width="12.7109375" style="513" customWidth="1"/>
    <col min="13073" max="13073" width="14.7109375" style="513" customWidth="1"/>
    <col min="13074" max="13312" width="11.42578125" style="513"/>
    <col min="13313" max="13319" width="5" style="513" customWidth="1"/>
    <col min="13320" max="13320" width="10.28515625" style="513" customWidth="1"/>
    <col min="13321" max="13321" width="20.7109375" style="513" customWidth="1"/>
    <col min="13322" max="13322" width="22.85546875" style="513" customWidth="1"/>
    <col min="13323" max="13323" width="10.7109375" style="513" customWidth="1"/>
    <col min="13324" max="13328" width="12.7109375" style="513" customWidth="1"/>
    <col min="13329" max="13329" width="14.7109375" style="513" customWidth="1"/>
    <col min="13330" max="13568" width="11.42578125" style="513"/>
    <col min="13569" max="13575" width="5" style="513" customWidth="1"/>
    <col min="13576" max="13576" width="10.28515625" style="513" customWidth="1"/>
    <col min="13577" max="13577" width="20.7109375" style="513" customWidth="1"/>
    <col min="13578" max="13578" width="22.85546875" style="513" customWidth="1"/>
    <col min="13579" max="13579" width="10.7109375" style="513" customWidth="1"/>
    <col min="13580" max="13584" width="12.7109375" style="513" customWidth="1"/>
    <col min="13585" max="13585" width="14.7109375" style="513" customWidth="1"/>
    <col min="13586" max="13824" width="11.42578125" style="513"/>
    <col min="13825" max="13831" width="5" style="513" customWidth="1"/>
    <col min="13832" max="13832" width="10.28515625" style="513" customWidth="1"/>
    <col min="13833" max="13833" width="20.7109375" style="513" customWidth="1"/>
    <col min="13834" max="13834" width="22.85546875" style="513" customWidth="1"/>
    <col min="13835" max="13835" width="10.7109375" style="513" customWidth="1"/>
    <col min="13836" max="13840" width="12.7109375" style="513" customWidth="1"/>
    <col min="13841" max="13841" width="14.7109375" style="513" customWidth="1"/>
    <col min="13842" max="14080" width="11.42578125" style="513"/>
    <col min="14081" max="14087" width="5" style="513" customWidth="1"/>
    <col min="14088" max="14088" width="10.28515625" style="513" customWidth="1"/>
    <col min="14089" max="14089" width="20.7109375" style="513" customWidth="1"/>
    <col min="14090" max="14090" width="22.85546875" style="513" customWidth="1"/>
    <col min="14091" max="14091" width="10.7109375" style="513" customWidth="1"/>
    <col min="14092" max="14096" width="12.7109375" style="513" customWidth="1"/>
    <col min="14097" max="14097" width="14.7109375" style="513" customWidth="1"/>
    <col min="14098" max="14336" width="11.42578125" style="513"/>
    <col min="14337" max="14343" width="5" style="513" customWidth="1"/>
    <col min="14344" max="14344" width="10.28515625" style="513" customWidth="1"/>
    <col min="14345" max="14345" width="20.7109375" style="513" customWidth="1"/>
    <col min="14346" max="14346" width="22.85546875" style="513" customWidth="1"/>
    <col min="14347" max="14347" width="10.7109375" style="513" customWidth="1"/>
    <col min="14348" max="14352" width="12.7109375" style="513" customWidth="1"/>
    <col min="14353" max="14353" width="14.7109375" style="513" customWidth="1"/>
    <col min="14354" max="14592" width="11.42578125" style="513"/>
    <col min="14593" max="14599" width="5" style="513" customWidth="1"/>
    <col min="14600" max="14600" width="10.28515625" style="513" customWidth="1"/>
    <col min="14601" max="14601" width="20.7109375" style="513" customWidth="1"/>
    <col min="14602" max="14602" width="22.85546875" style="513" customWidth="1"/>
    <col min="14603" max="14603" width="10.7109375" style="513" customWidth="1"/>
    <col min="14604" max="14608" width="12.7109375" style="513" customWidth="1"/>
    <col min="14609" max="14609" width="14.7109375" style="513" customWidth="1"/>
    <col min="14610" max="14848" width="11.42578125" style="513"/>
    <col min="14849" max="14855" width="5" style="513" customWidth="1"/>
    <col min="14856" max="14856" width="10.28515625" style="513" customWidth="1"/>
    <col min="14857" max="14857" width="20.7109375" style="513" customWidth="1"/>
    <col min="14858" max="14858" width="22.85546875" style="513" customWidth="1"/>
    <col min="14859" max="14859" width="10.7109375" style="513" customWidth="1"/>
    <col min="14860" max="14864" width="12.7109375" style="513" customWidth="1"/>
    <col min="14865" max="14865" width="14.7109375" style="513" customWidth="1"/>
    <col min="14866" max="15104" width="11.42578125" style="513"/>
    <col min="15105" max="15111" width="5" style="513" customWidth="1"/>
    <col min="15112" max="15112" width="10.28515625" style="513" customWidth="1"/>
    <col min="15113" max="15113" width="20.7109375" style="513" customWidth="1"/>
    <col min="15114" max="15114" width="22.85546875" style="513" customWidth="1"/>
    <col min="15115" max="15115" width="10.7109375" style="513" customWidth="1"/>
    <col min="15116" max="15120" width="12.7109375" style="513" customWidth="1"/>
    <col min="15121" max="15121" width="14.7109375" style="513" customWidth="1"/>
    <col min="15122" max="15360" width="11.42578125" style="513"/>
    <col min="15361" max="15367" width="5" style="513" customWidth="1"/>
    <col min="15368" max="15368" width="10.28515625" style="513" customWidth="1"/>
    <col min="15369" max="15369" width="20.7109375" style="513" customWidth="1"/>
    <col min="15370" max="15370" width="22.85546875" style="513" customWidth="1"/>
    <col min="15371" max="15371" width="10.7109375" style="513" customWidth="1"/>
    <col min="15372" max="15376" width="12.7109375" style="513" customWidth="1"/>
    <col min="15377" max="15377" width="14.7109375" style="513" customWidth="1"/>
    <col min="15378" max="15616" width="11.42578125" style="513"/>
    <col min="15617" max="15623" width="5" style="513" customWidth="1"/>
    <col min="15624" max="15624" width="10.28515625" style="513" customWidth="1"/>
    <col min="15625" max="15625" width="20.7109375" style="513" customWidth="1"/>
    <col min="15626" max="15626" width="22.85546875" style="513" customWidth="1"/>
    <col min="15627" max="15627" width="10.7109375" style="513" customWidth="1"/>
    <col min="15628" max="15632" width="12.7109375" style="513" customWidth="1"/>
    <col min="15633" max="15633" width="14.7109375" style="513" customWidth="1"/>
    <col min="15634" max="15872" width="11.42578125" style="513"/>
    <col min="15873" max="15879" width="5" style="513" customWidth="1"/>
    <col min="15880" max="15880" width="10.28515625" style="513" customWidth="1"/>
    <col min="15881" max="15881" width="20.7109375" style="513" customWidth="1"/>
    <col min="15882" max="15882" width="22.85546875" style="513" customWidth="1"/>
    <col min="15883" max="15883" width="10.7109375" style="513" customWidth="1"/>
    <col min="15884" max="15888" width="12.7109375" style="513" customWidth="1"/>
    <col min="15889" max="15889" width="14.7109375" style="513" customWidth="1"/>
    <col min="15890" max="16128" width="11.42578125" style="513"/>
    <col min="16129" max="16135" width="5" style="513" customWidth="1"/>
    <col min="16136" max="16136" width="10.28515625" style="513" customWidth="1"/>
    <col min="16137" max="16137" width="20.7109375" style="513" customWidth="1"/>
    <col min="16138" max="16138" width="22.85546875" style="513" customWidth="1"/>
    <col min="16139" max="16139" width="10.7109375" style="513" customWidth="1"/>
    <col min="16140" max="16144" width="12.7109375" style="513" customWidth="1"/>
    <col min="16145" max="16145" width="14.7109375" style="513" customWidth="1"/>
    <col min="16146" max="16384" width="11.42578125" style="513"/>
  </cols>
  <sheetData>
    <row r="1" spans="1:19">
      <c r="A1" s="1167" t="s">
        <v>149</v>
      </c>
      <c r="B1" s="1168"/>
      <c r="C1" s="1168"/>
      <c r="D1" s="1168"/>
      <c r="E1" s="1168"/>
      <c r="F1" s="1168"/>
      <c r="G1" s="1168"/>
      <c r="H1" s="1168"/>
      <c r="I1" s="1168"/>
      <c r="J1" s="1168"/>
      <c r="K1" s="1168"/>
      <c r="L1" s="1168"/>
      <c r="M1" s="1168"/>
      <c r="N1" s="1168"/>
      <c r="O1" s="1168"/>
      <c r="P1" s="1168"/>
      <c r="Q1" s="1169"/>
    </row>
    <row r="2" spans="1:19" ht="18.75" customHeight="1">
      <c r="A2" s="1245" t="s">
        <v>387</v>
      </c>
      <c r="B2" s="1246"/>
      <c r="C2" s="1246"/>
      <c r="D2" s="1246"/>
      <c r="E2" s="1246"/>
      <c r="F2" s="1246"/>
      <c r="G2" s="1246"/>
      <c r="H2" s="1246"/>
      <c r="I2" s="1246"/>
      <c r="J2" s="1246"/>
      <c r="K2" s="1246"/>
      <c r="L2" s="1246"/>
      <c r="M2" s="1246"/>
      <c r="N2" s="1246"/>
      <c r="O2" s="1246"/>
      <c r="P2" s="1246"/>
      <c r="Q2" s="1247"/>
    </row>
    <row r="3" spans="1:19"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9"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9" s="947" customFormat="1" ht="15" customHeight="1">
      <c r="A5" s="944">
        <v>1</v>
      </c>
      <c r="B5" s="944">
        <v>2</v>
      </c>
      <c r="C5" s="944">
        <v>2</v>
      </c>
      <c r="D5" s="944">
        <v>3</v>
      </c>
      <c r="E5" s="944">
        <v>1</v>
      </c>
      <c r="F5" s="944">
        <v>328</v>
      </c>
      <c r="G5" s="944" t="s">
        <v>396</v>
      </c>
      <c r="H5" s="1233" t="s">
        <v>404</v>
      </c>
      <c r="I5" s="1234"/>
      <c r="J5" s="1235"/>
      <c r="K5" s="944" t="s">
        <v>405</v>
      </c>
      <c r="L5" s="945" t="s">
        <v>1059</v>
      </c>
      <c r="M5" s="945" t="s">
        <v>1059</v>
      </c>
      <c r="N5" s="945">
        <v>740848</v>
      </c>
      <c r="O5" s="946">
        <v>96375686</v>
      </c>
      <c r="P5" s="946">
        <v>90598096.939999998</v>
      </c>
      <c r="Q5" s="946">
        <v>87883942.199999988</v>
      </c>
    </row>
    <row r="6" spans="1:19">
      <c r="A6" s="1236"/>
      <c r="B6" s="1237"/>
      <c r="C6" s="1237"/>
      <c r="D6" s="1237"/>
      <c r="E6" s="1237"/>
      <c r="F6" s="1237"/>
      <c r="G6" s="1237"/>
      <c r="H6" s="1237"/>
      <c r="I6" s="1237"/>
      <c r="J6" s="1237"/>
      <c r="K6" s="1237"/>
      <c r="L6" s="1237"/>
      <c r="M6" s="1237"/>
      <c r="N6" s="1237"/>
      <c r="O6" s="1237"/>
      <c r="P6" s="1237"/>
      <c r="Q6" s="1238"/>
      <c r="S6" s="957"/>
    </row>
    <row r="7" spans="1:19" ht="17.25">
      <c r="A7" s="1239" t="s">
        <v>1060</v>
      </c>
      <c r="B7" s="1240"/>
      <c r="C7" s="1240"/>
      <c r="D7" s="1240"/>
      <c r="E7" s="1240"/>
      <c r="F7" s="1240"/>
      <c r="G7" s="1240"/>
      <c r="H7" s="1240"/>
      <c r="I7" s="1240"/>
      <c r="J7" s="1240"/>
      <c r="K7" s="1240"/>
      <c r="L7" s="1240"/>
      <c r="M7" s="1240"/>
      <c r="N7" s="1240"/>
      <c r="O7" s="1240"/>
      <c r="P7" s="1240"/>
      <c r="Q7" s="1241"/>
      <c r="S7" s="799"/>
    </row>
    <row r="8" spans="1:19" ht="17.25">
      <c r="A8" s="1242"/>
      <c r="B8" s="1243"/>
      <c r="C8" s="1243"/>
      <c r="D8" s="1243"/>
      <c r="E8" s="1243"/>
      <c r="F8" s="1243"/>
      <c r="G8" s="1243"/>
      <c r="H8" s="1243"/>
      <c r="I8" s="1243"/>
      <c r="J8" s="1243"/>
      <c r="K8" s="1243"/>
      <c r="L8" s="1243"/>
      <c r="M8" s="1243"/>
      <c r="N8" s="1243"/>
      <c r="O8" s="1243"/>
      <c r="P8" s="1243"/>
      <c r="Q8" s="1244"/>
      <c r="S8" s="799"/>
    </row>
    <row r="9" spans="1:19" ht="15">
      <c r="A9" s="1239" t="s">
        <v>1061</v>
      </c>
      <c r="B9" s="1240"/>
      <c r="C9" s="1240"/>
      <c r="D9" s="1240"/>
      <c r="E9" s="1240"/>
      <c r="F9" s="1240"/>
      <c r="G9" s="1240"/>
      <c r="H9" s="1240"/>
      <c r="I9" s="1240"/>
      <c r="J9" s="1240"/>
      <c r="K9" s="1240"/>
      <c r="L9" s="1240"/>
      <c r="M9" s="1240"/>
      <c r="N9" s="1240"/>
      <c r="O9" s="1240"/>
      <c r="P9" s="1240"/>
      <c r="Q9" s="1241"/>
      <c r="S9" s="800"/>
    </row>
    <row r="10" spans="1:19">
      <c r="A10" s="1242"/>
      <c r="B10" s="1243"/>
      <c r="C10" s="1243"/>
      <c r="D10" s="1243"/>
      <c r="E10" s="1243"/>
      <c r="F10" s="1243"/>
      <c r="G10" s="1243"/>
      <c r="H10" s="1243"/>
      <c r="I10" s="1243"/>
      <c r="J10" s="1243"/>
      <c r="K10" s="1243"/>
      <c r="L10" s="1243"/>
      <c r="M10" s="1243"/>
      <c r="N10" s="1243"/>
      <c r="O10" s="1243"/>
      <c r="P10" s="1243"/>
      <c r="Q10" s="1244"/>
      <c r="S10" s="957"/>
    </row>
    <row r="11" spans="1:19">
      <c r="A11" s="1242"/>
      <c r="B11" s="1243"/>
      <c r="C11" s="1243"/>
      <c r="D11" s="1243"/>
      <c r="E11" s="1243"/>
      <c r="F11" s="1243"/>
      <c r="G11" s="1243"/>
      <c r="H11" s="1243"/>
      <c r="I11" s="1243"/>
      <c r="J11" s="1243"/>
      <c r="K11" s="1243"/>
      <c r="L11" s="1243"/>
      <c r="M11" s="1243"/>
      <c r="N11" s="1243"/>
      <c r="O11" s="1243"/>
      <c r="P11" s="1243"/>
      <c r="Q11" s="1244"/>
      <c r="S11" s="957"/>
    </row>
    <row r="12" spans="1:19">
      <c r="A12" s="1242"/>
      <c r="B12" s="1243"/>
      <c r="C12" s="1243"/>
      <c r="D12" s="1243"/>
      <c r="E12" s="1243"/>
      <c r="F12" s="1243"/>
      <c r="G12" s="1243"/>
      <c r="H12" s="1243"/>
      <c r="I12" s="1243"/>
      <c r="J12" s="1243"/>
      <c r="K12" s="1243"/>
      <c r="L12" s="1243"/>
      <c r="M12" s="1243"/>
      <c r="N12" s="1243"/>
      <c r="O12" s="1243"/>
      <c r="P12" s="1243"/>
      <c r="Q12" s="1244"/>
      <c r="S12" s="957"/>
    </row>
    <row r="13" spans="1:19">
      <c r="A13" s="1242"/>
      <c r="B13" s="1243"/>
      <c r="C13" s="1243"/>
      <c r="D13" s="1243"/>
      <c r="E13" s="1243"/>
      <c r="F13" s="1243"/>
      <c r="G13" s="1243"/>
      <c r="H13" s="1243"/>
      <c r="I13" s="1243"/>
      <c r="J13" s="1243"/>
      <c r="K13" s="1243"/>
      <c r="L13" s="1243"/>
      <c r="M13" s="1243"/>
      <c r="N13" s="1243"/>
      <c r="O13" s="1243"/>
      <c r="P13" s="1243"/>
      <c r="Q13" s="1244"/>
      <c r="S13" s="957"/>
    </row>
    <row r="14" spans="1:19">
      <c r="A14" s="1242"/>
      <c r="B14" s="1243"/>
      <c r="C14" s="1243"/>
      <c r="D14" s="1243"/>
      <c r="E14" s="1243"/>
      <c r="F14" s="1243"/>
      <c r="G14" s="1243"/>
      <c r="H14" s="1243"/>
      <c r="I14" s="1243"/>
      <c r="J14" s="1243"/>
      <c r="K14" s="1243"/>
      <c r="L14" s="1243"/>
      <c r="M14" s="1243"/>
      <c r="N14" s="1243"/>
      <c r="O14" s="1243"/>
      <c r="P14" s="1243"/>
      <c r="Q14" s="1244"/>
      <c r="S14" s="957"/>
    </row>
    <row r="15" spans="1:19">
      <c r="A15" s="1242"/>
      <c r="B15" s="1243"/>
      <c r="C15" s="1243"/>
      <c r="D15" s="1243"/>
      <c r="E15" s="1243"/>
      <c r="F15" s="1243"/>
      <c r="G15" s="1243"/>
      <c r="H15" s="1243"/>
      <c r="I15" s="1243"/>
      <c r="J15" s="1243"/>
      <c r="K15" s="1243"/>
      <c r="L15" s="1243"/>
      <c r="M15" s="1243"/>
      <c r="N15" s="1243"/>
      <c r="O15" s="1243"/>
      <c r="P15" s="1243"/>
      <c r="Q15" s="1244"/>
      <c r="S15" s="957"/>
    </row>
    <row r="16" spans="1:19">
      <c r="A16" s="1242"/>
      <c r="B16" s="1243"/>
      <c r="C16" s="1243"/>
      <c r="D16" s="1243"/>
      <c r="E16" s="1243"/>
      <c r="F16" s="1243"/>
      <c r="G16" s="1243"/>
      <c r="H16" s="1243"/>
      <c r="I16" s="1243"/>
      <c r="J16" s="1243"/>
      <c r="K16" s="1243"/>
      <c r="L16" s="1243"/>
      <c r="M16" s="1243"/>
      <c r="N16" s="1243"/>
      <c r="O16" s="1243"/>
      <c r="P16" s="1243"/>
      <c r="Q16" s="1244"/>
      <c r="S16" s="958"/>
    </row>
    <row r="17" spans="1:19" s="947" customFormat="1" ht="15" customHeight="1">
      <c r="A17" s="943">
        <v>1</v>
      </c>
      <c r="B17" s="943">
        <v>2</v>
      </c>
      <c r="C17" s="943">
        <v>2</v>
      </c>
      <c r="D17" s="943">
        <v>3</v>
      </c>
      <c r="E17" s="943">
        <v>1</v>
      </c>
      <c r="F17" s="943">
        <v>331</v>
      </c>
      <c r="G17" s="943" t="s">
        <v>396</v>
      </c>
      <c r="H17" s="1253" t="s">
        <v>406</v>
      </c>
      <c r="I17" s="1253"/>
      <c r="J17" s="1253"/>
      <c r="K17" s="943" t="s">
        <v>407</v>
      </c>
      <c r="L17" s="945" t="s">
        <v>1062</v>
      </c>
      <c r="M17" s="945" t="s">
        <v>1062</v>
      </c>
      <c r="N17" s="945">
        <v>59582</v>
      </c>
      <c r="O17" s="946">
        <v>11165403</v>
      </c>
      <c r="P17" s="946">
        <v>11395983.1</v>
      </c>
      <c r="Q17" s="946">
        <v>10407056.949999999</v>
      </c>
      <c r="S17" s="958"/>
    </row>
    <row r="18" spans="1:19" ht="5.25" customHeight="1">
      <c r="A18" s="1236"/>
      <c r="B18" s="1237"/>
      <c r="C18" s="1237"/>
      <c r="D18" s="1237"/>
      <c r="E18" s="1237"/>
      <c r="F18" s="1237"/>
      <c r="G18" s="1237"/>
      <c r="H18" s="1237"/>
      <c r="I18" s="1237"/>
      <c r="J18" s="1237"/>
      <c r="K18" s="1237"/>
      <c r="L18" s="1237"/>
      <c r="M18" s="1237"/>
      <c r="N18" s="1237"/>
      <c r="O18" s="1237"/>
      <c r="P18" s="1237"/>
      <c r="Q18" s="1238"/>
      <c r="S18" s="957"/>
    </row>
    <row r="19" spans="1:19" ht="32.25" customHeight="1">
      <c r="A19" s="1239" t="s">
        <v>1063</v>
      </c>
      <c r="B19" s="1240"/>
      <c r="C19" s="1240"/>
      <c r="D19" s="1240"/>
      <c r="E19" s="1240"/>
      <c r="F19" s="1240"/>
      <c r="G19" s="1240"/>
      <c r="H19" s="1240"/>
      <c r="I19" s="1240"/>
      <c r="J19" s="1240"/>
      <c r="K19" s="1240"/>
      <c r="L19" s="1240"/>
      <c r="M19" s="1240"/>
      <c r="N19" s="1240"/>
      <c r="O19" s="1240"/>
      <c r="P19" s="1240"/>
      <c r="Q19" s="1241"/>
      <c r="S19" s="799"/>
    </row>
    <row r="20" spans="1:19" ht="17.25">
      <c r="A20" s="1242"/>
      <c r="B20" s="1243"/>
      <c r="C20" s="1243"/>
      <c r="D20" s="1243"/>
      <c r="E20" s="1243"/>
      <c r="F20" s="1243"/>
      <c r="G20" s="1243"/>
      <c r="H20" s="1243"/>
      <c r="I20" s="1243"/>
      <c r="J20" s="1243"/>
      <c r="K20" s="1243"/>
      <c r="L20" s="1243"/>
      <c r="M20" s="1243"/>
      <c r="N20" s="1243"/>
      <c r="O20" s="1243"/>
      <c r="P20" s="1243"/>
      <c r="Q20" s="1244"/>
      <c r="S20" s="799"/>
    </row>
    <row r="21" spans="1:19" ht="15">
      <c r="A21" s="1239" t="s">
        <v>1064</v>
      </c>
      <c r="B21" s="1240"/>
      <c r="C21" s="1240"/>
      <c r="D21" s="1240"/>
      <c r="E21" s="1240"/>
      <c r="F21" s="1240"/>
      <c r="G21" s="1240"/>
      <c r="H21" s="1240"/>
      <c r="I21" s="1240"/>
      <c r="J21" s="1240"/>
      <c r="K21" s="1240"/>
      <c r="L21" s="1240"/>
      <c r="M21" s="1240"/>
      <c r="N21" s="1240"/>
      <c r="O21" s="1240"/>
      <c r="P21" s="1240"/>
      <c r="Q21" s="1241"/>
      <c r="S21" s="800"/>
    </row>
    <row r="22" spans="1:19">
      <c r="A22" s="1242"/>
      <c r="B22" s="1243"/>
      <c r="C22" s="1243"/>
      <c r="D22" s="1243"/>
      <c r="E22" s="1243"/>
      <c r="F22" s="1243"/>
      <c r="G22" s="1243"/>
      <c r="H22" s="1243"/>
      <c r="I22" s="1243"/>
      <c r="J22" s="1243"/>
      <c r="K22" s="1243"/>
      <c r="L22" s="1243"/>
      <c r="M22" s="1243"/>
      <c r="N22" s="1243"/>
      <c r="O22" s="1243"/>
      <c r="P22" s="1243"/>
      <c r="Q22" s="1244"/>
      <c r="S22" s="957"/>
    </row>
    <row r="23" spans="1:19">
      <c r="A23" s="1242"/>
      <c r="B23" s="1243"/>
      <c r="C23" s="1243"/>
      <c r="D23" s="1243"/>
      <c r="E23" s="1243"/>
      <c r="F23" s="1243"/>
      <c r="G23" s="1243"/>
      <c r="H23" s="1243"/>
      <c r="I23" s="1243"/>
      <c r="J23" s="1243"/>
      <c r="K23" s="1243"/>
      <c r="L23" s="1243"/>
      <c r="M23" s="1243"/>
      <c r="N23" s="1243"/>
      <c r="O23" s="1243"/>
      <c r="P23" s="1243"/>
      <c r="Q23" s="1244"/>
      <c r="S23" s="957"/>
    </row>
    <row r="24" spans="1:19">
      <c r="A24" s="1242"/>
      <c r="B24" s="1243"/>
      <c r="C24" s="1243"/>
      <c r="D24" s="1243"/>
      <c r="E24" s="1243"/>
      <c r="F24" s="1243"/>
      <c r="G24" s="1243"/>
      <c r="H24" s="1243"/>
      <c r="I24" s="1243"/>
      <c r="J24" s="1243"/>
      <c r="K24" s="1243"/>
      <c r="L24" s="1243"/>
      <c r="M24" s="1243"/>
      <c r="N24" s="1243"/>
      <c r="O24" s="1243"/>
      <c r="P24" s="1243"/>
      <c r="Q24" s="1244"/>
      <c r="S24" s="957"/>
    </row>
    <row r="25" spans="1:19">
      <c r="A25" s="1242"/>
      <c r="B25" s="1243"/>
      <c r="C25" s="1243"/>
      <c r="D25" s="1243"/>
      <c r="E25" s="1243"/>
      <c r="F25" s="1243"/>
      <c r="G25" s="1243"/>
      <c r="H25" s="1243"/>
      <c r="I25" s="1243"/>
      <c r="J25" s="1243"/>
      <c r="K25" s="1243"/>
      <c r="L25" s="1243"/>
      <c r="M25" s="1243"/>
      <c r="N25" s="1243"/>
      <c r="O25" s="1243"/>
      <c r="P25" s="1243"/>
      <c r="Q25" s="1244"/>
      <c r="S25" s="957"/>
    </row>
    <row r="26" spans="1:19">
      <c r="A26" s="1242"/>
      <c r="B26" s="1243"/>
      <c r="C26" s="1243"/>
      <c r="D26" s="1243"/>
      <c r="E26" s="1243"/>
      <c r="F26" s="1243"/>
      <c r="G26" s="1243"/>
      <c r="H26" s="1243"/>
      <c r="I26" s="1243"/>
      <c r="J26" s="1243"/>
      <c r="K26" s="1243"/>
      <c r="L26" s="1243"/>
      <c r="M26" s="1243"/>
      <c r="N26" s="1243"/>
      <c r="O26" s="1243"/>
      <c r="P26" s="1243"/>
      <c r="Q26" s="1244"/>
      <c r="S26" s="958"/>
    </row>
    <row r="27" spans="1:19" ht="17.25">
      <c r="A27" s="1242"/>
      <c r="B27" s="1243"/>
      <c r="C27" s="1243"/>
      <c r="D27" s="1243"/>
      <c r="E27" s="1243"/>
      <c r="F27" s="1243"/>
      <c r="G27" s="1243"/>
      <c r="H27" s="1243"/>
      <c r="I27" s="1243"/>
      <c r="J27" s="1243"/>
      <c r="K27" s="1243"/>
      <c r="L27" s="1243"/>
      <c r="M27" s="1243"/>
      <c r="N27" s="1243"/>
      <c r="O27" s="1243"/>
      <c r="P27" s="1243"/>
      <c r="Q27" s="1244"/>
      <c r="S27" s="799"/>
    </row>
    <row r="28" spans="1:19" s="947" customFormat="1" ht="29.25" customHeight="1">
      <c r="A28" s="943">
        <v>1</v>
      </c>
      <c r="B28" s="943">
        <v>2</v>
      </c>
      <c r="C28" s="943">
        <v>2</v>
      </c>
      <c r="D28" s="943">
        <v>3</v>
      </c>
      <c r="E28" s="943">
        <v>2</v>
      </c>
      <c r="F28" s="943">
        <v>377</v>
      </c>
      <c r="G28" s="943"/>
      <c r="H28" s="1259" t="s">
        <v>423</v>
      </c>
      <c r="I28" s="1260"/>
      <c r="J28" s="1261"/>
      <c r="K28" s="943" t="s">
        <v>424</v>
      </c>
      <c r="L28" s="945">
        <v>215</v>
      </c>
      <c r="M28" s="945">
        <v>215</v>
      </c>
      <c r="N28" s="945">
        <v>82</v>
      </c>
      <c r="O28" s="946">
        <v>5200000</v>
      </c>
      <c r="P28" s="946">
        <v>58975400</v>
      </c>
      <c r="Q28" s="946">
        <v>30870835.899999999</v>
      </c>
      <c r="S28" s="799"/>
    </row>
    <row r="29" spans="1:19" ht="15">
      <c r="A29" s="1236"/>
      <c r="B29" s="1237"/>
      <c r="C29" s="1237"/>
      <c r="D29" s="1237"/>
      <c r="E29" s="1237"/>
      <c r="F29" s="1237"/>
      <c r="G29" s="1237"/>
      <c r="H29" s="1237"/>
      <c r="I29" s="1237"/>
      <c r="J29" s="1237"/>
      <c r="K29" s="1237"/>
      <c r="L29" s="1237"/>
      <c r="M29" s="1237"/>
      <c r="N29" s="1237"/>
      <c r="O29" s="1237"/>
      <c r="P29" s="1237"/>
      <c r="Q29" s="1238"/>
      <c r="S29" s="800"/>
    </row>
    <row r="30" spans="1:19">
      <c r="A30" s="1155" t="s">
        <v>1065</v>
      </c>
      <c r="B30" s="1156"/>
      <c r="C30" s="1156"/>
      <c r="D30" s="1156"/>
      <c r="E30" s="1156"/>
      <c r="F30" s="1156"/>
      <c r="G30" s="1156"/>
      <c r="H30" s="1156"/>
      <c r="I30" s="1156"/>
      <c r="J30" s="1156"/>
      <c r="K30" s="1156"/>
      <c r="L30" s="1156"/>
      <c r="M30" s="1156"/>
      <c r="N30" s="1156"/>
      <c r="O30" s="1156"/>
      <c r="P30" s="1156"/>
      <c r="Q30" s="1157"/>
      <c r="S30" s="957"/>
    </row>
    <row r="31" spans="1:19">
      <c r="A31" s="931"/>
      <c r="B31" s="932"/>
      <c r="C31" s="932"/>
      <c r="D31" s="932"/>
      <c r="E31" s="932"/>
      <c r="F31" s="932"/>
      <c r="G31" s="932"/>
      <c r="H31" s="932"/>
      <c r="I31" s="932"/>
      <c r="J31" s="932"/>
      <c r="K31" s="932"/>
      <c r="L31" s="932"/>
      <c r="M31" s="932"/>
      <c r="N31" s="932"/>
      <c r="O31" s="932"/>
      <c r="P31" s="932"/>
      <c r="Q31" s="933"/>
      <c r="S31" s="957"/>
    </row>
    <row r="32" spans="1:19">
      <c r="A32" s="1239" t="s">
        <v>1066</v>
      </c>
      <c r="B32" s="1240"/>
      <c r="C32" s="1240"/>
      <c r="D32" s="1240"/>
      <c r="E32" s="1240"/>
      <c r="F32" s="1240"/>
      <c r="G32" s="1240"/>
      <c r="H32" s="1240"/>
      <c r="I32" s="1240"/>
      <c r="J32" s="1240"/>
      <c r="K32" s="1240"/>
      <c r="L32" s="1240"/>
      <c r="M32" s="1240"/>
      <c r="N32" s="1240"/>
      <c r="O32" s="1240"/>
      <c r="P32" s="1240"/>
      <c r="Q32" s="1241"/>
      <c r="S32" s="957"/>
    </row>
    <row r="33" spans="1:18">
      <c r="A33" s="1242"/>
      <c r="B33" s="1243"/>
      <c r="C33" s="1243"/>
      <c r="D33" s="1243"/>
      <c r="E33" s="1243"/>
      <c r="F33" s="1243"/>
      <c r="G33" s="1243"/>
      <c r="H33" s="1243"/>
      <c r="I33" s="1243"/>
      <c r="J33" s="1243"/>
      <c r="K33" s="1243"/>
      <c r="L33" s="1243"/>
      <c r="M33" s="1243"/>
      <c r="N33" s="1243"/>
      <c r="O33" s="1243"/>
      <c r="P33" s="1243"/>
      <c r="Q33" s="1244"/>
    </row>
    <row r="34" spans="1:18">
      <c r="A34" s="1242"/>
      <c r="B34" s="1243"/>
      <c r="C34" s="1243"/>
      <c r="D34" s="1243"/>
      <c r="E34" s="1243"/>
      <c r="F34" s="1243"/>
      <c r="G34" s="1243"/>
      <c r="H34" s="1243"/>
      <c r="I34" s="1243"/>
      <c r="J34" s="1243"/>
      <c r="K34" s="1243"/>
      <c r="L34" s="1243"/>
      <c r="M34" s="1243"/>
      <c r="N34" s="1243"/>
      <c r="O34" s="1243"/>
      <c r="P34" s="1243"/>
      <c r="Q34" s="1244"/>
    </row>
    <row r="35" spans="1:18">
      <c r="A35" s="1242"/>
      <c r="B35" s="1243"/>
      <c r="C35" s="1243"/>
      <c r="D35" s="1243"/>
      <c r="E35" s="1243"/>
      <c r="F35" s="1243"/>
      <c r="G35" s="1243"/>
      <c r="H35" s="1243"/>
      <c r="I35" s="1243"/>
      <c r="J35" s="1243"/>
      <c r="K35" s="1243"/>
      <c r="L35" s="1243"/>
      <c r="M35" s="1243"/>
      <c r="N35" s="1243"/>
      <c r="O35" s="1243"/>
      <c r="P35" s="1243"/>
      <c r="Q35" s="1244"/>
    </row>
    <row r="36" spans="1:18">
      <c r="A36" s="1254"/>
      <c r="B36" s="1255"/>
      <c r="C36" s="1255"/>
      <c r="D36" s="1255"/>
      <c r="E36" s="1255"/>
      <c r="F36" s="1255"/>
      <c r="G36" s="1255"/>
      <c r="H36" s="1255"/>
      <c r="I36" s="1255"/>
      <c r="J36" s="1255"/>
      <c r="K36" s="1255"/>
      <c r="L36" s="1255"/>
      <c r="M36" s="1255"/>
      <c r="N36" s="1255"/>
      <c r="O36" s="1255"/>
      <c r="P36" s="1255"/>
      <c r="Q36" s="1256"/>
    </row>
    <row r="37" spans="1:18" ht="12.75" customHeight="1">
      <c r="A37" s="517"/>
      <c r="B37" s="517"/>
      <c r="C37" s="517"/>
      <c r="D37" s="517"/>
      <c r="E37" s="936"/>
      <c r="F37" s="936"/>
      <c r="G37" s="936"/>
      <c r="H37" s="936"/>
      <c r="I37" s="936"/>
      <c r="J37" s="936"/>
      <c r="K37" s="936"/>
      <c r="L37" s="936"/>
      <c r="M37" s="936"/>
      <c r="N37" s="936"/>
      <c r="O37" s="936"/>
      <c r="P37" s="936"/>
      <c r="Q37" s="936"/>
    </row>
    <row r="38" spans="1:18" ht="12.75" customHeight="1">
      <c r="A38" s="517"/>
      <c r="B38" s="517"/>
      <c r="C38" s="517"/>
      <c r="D38" s="517"/>
      <c r="E38" s="936"/>
      <c r="F38" s="936"/>
      <c r="G38" s="936"/>
      <c r="H38" s="936"/>
      <c r="I38" s="936"/>
      <c r="J38" s="936"/>
      <c r="K38" s="936"/>
      <c r="L38" s="936"/>
      <c r="M38" s="936"/>
      <c r="N38" s="936"/>
      <c r="O38" s="936"/>
      <c r="P38" s="936"/>
      <c r="Q38" s="936"/>
    </row>
    <row r="39" spans="1:18" ht="13.5" customHeight="1">
      <c r="A39" s="519"/>
      <c r="B39" s="519"/>
      <c r="C39" s="519"/>
      <c r="E39" s="520"/>
      <c r="F39" s="521"/>
      <c r="G39" s="521"/>
      <c r="H39" s="521"/>
      <c r="I39" s="522"/>
      <c r="J39" s="522"/>
      <c r="K39" s="522"/>
      <c r="L39" s="522"/>
      <c r="M39" s="522"/>
      <c r="N39" s="522"/>
      <c r="O39" s="522"/>
      <c r="P39" s="522"/>
      <c r="Q39" s="522"/>
      <c r="R39" s="523"/>
    </row>
    <row r="40" spans="1:18" s="525" customFormat="1" ht="14.25" customHeight="1">
      <c r="A40" s="1257" t="s">
        <v>1067</v>
      </c>
      <c r="B40" s="1257"/>
      <c r="C40" s="1258"/>
      <c r="D40" s="1258"/>
      <c r="E40" s="1258"/>
      <c r="F40" s="1258"/>
      <c r="G40" s="1258"/>
      <c r="H40" s="1258"/>
      <c r="I40" s="1258"/>
      <c r="J40" s="528"/>
      <c r="K40" s="526" t="s">
        <v>1068</v>
      </c>
      <c r="L40" s="730"/>
      <c r="M40" s="959"/>
      <c r="N40" s="959"/>
      <c r="O40" s="960"/>
      <c r="P40" s="961"/>
      <c r="Q40" s="528"/>
      <c r="R40" s="530"/>
    </row>
    <row r="41" spans="1:18" s="525" customFormat="1" ht="45.75" customHeight="1">
      <c r="B41" s="1162" t="s">
        <v>1069</v>
      </c>
      <c r="C41" s="1162"/>
      <c r="D41" s="1162"/>
      <c r="E41" s="1162"/>
      <c r="F41" s="1162"/>
      <c r="G41" s="1162"/>
      <c r="H41" s="1162"/>
      <c r="I41" s="1162"/>
      <c r="J41" s="531"/>
      <c r="L41" s="1162" t="s">
        <v>1070</v>
      </c>
      <c r="M41" s="1162"/>
      <c r="N41" s="1162"/>
      <c r="O41" s="1162"/>
      <c r="P41" s="1162"/>
    </row>
  </sheetData>
  <mergeCells count="29">
    <mergeCell ref="A7:Q8"/>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41:I41"/>
    <mergeCell ref="L41:P41"/>
    <mergeCell ref="A9:Q16"/>
    <mergeCell ref="H17:J17"/>
    <mergeCell ref="A18:Q18"/>
    <mergeCell ref="A19:Q20"/>
    <mergeCell ref="A21:Q27"/>
    <mergeCell ref="H28:J28"/>
    <mergeCell ref="A29:Q29"/>
    <mergeCell ref="A30:Q30"/>
    <mergeCell ref="A32:Q36"/>
    <mergeCell ref="A40:B40"/>
    <mergeCell ref="C40:I40"/>
  </mergeCells>
  <printOptions horizontalCentered="1"/>
  <pageMargins left="0.23622047244094491" right="0.23622047244094491" top="1.0236220472440944" bottom="0.74803149606299213" header="0.31496062992125984" footer="0.31496062992125984"/>
  <pageSetup scale="75" orientation="landscape" r:id="rId1"/>
  <headerFooter scaleWithDoc="0" alignWithMargins="0">
    <oddHeader>&amp;L&amp;G&amp;R&amp;G</oddHeader>
    <oddFooter>&amp;R&amp;G</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S43"/>
  <sheetViews>
    <sheetView showGridLines="0" zoomScale="90" zoomScaleNormal="90" workbookViewId="0">
      <selection activeCell="A31" sqref="A31:Q36"/>
    </sheetView>
  </sheetViews>
  <sheetFormatPr baseColWidth="10" defaultRowHeight="13.5"/>
  <cols>
    <col min="1" max="7" width="5" style="513" customWidth="1"/>
    <col min="8" max="8" width="10.28515625" style="513" customWidth="1"/>
    <col min="9" max="9" width="20.7109375" style="513" customWidth="1"/>
    <col min="10" max="10" width="17" style="513" customWidth="1"/>
    <col min="11" max="11" width="14.28515625" style="513" customWidth="1"/>
    <col min="12" max="14" width="12.7109375" style="513" customWidth="1"/>
    <col min="15" max="15" width="15.42578125" style="513" customWidth="1"/>
    <col min="16" max="17" width="16.140625" style="513" customWidth="1"/>
    <col min="18" max="18" width="11.42578125" style="513"/>
    <col min="19" max="19" width="11.42578125" style="957"/>
    <col min="20" max="256" width="11.42578125" style="513"/>
    <col min="257" max="263" width="5" style="513" customWidth="1"/>
    <col min="264" max="264" width="10.28515625" style="513" customWidth="1"/>
    <col min="265" max="265" width="20.7109375" style="513" customWidth="1"/>
    <col min="266" max="266" width="17" style="513" customWidth="1"/>
    <col min="267" max="267" width="14.28515625" style="513" customWidth="1"/>
    <col min="268" max="270" width="12.7109375" style="513" customWidth="1"/>
    <col min="271" max="271" width="15.42578125" style="513" customWidth="1"/>
    <col min="272" max="273" width="16.140625" style="513" customWidth="1"/>
    <col min="274" max="512" width="11.42578125" style="513"/>
    <col min="513" max="519" width="5" style="513" customWidth="1"/>
    <col min="520" max="520" width="10.28515625" style="513" customWidth="1"/>
    <col min="521" max="521" width="20.7109375" style="513" customWidth="1"/>
    <col min="522" max="522" width="17" style="513" customWidth="1"/>
    <col min="523" max="523" width="14.28515625" style="513" customWidth="1"/>
    <col min="524" max="526" width="12.7109375" style="513" customWidth="1"/>
    <col min="527" max="527" width="15.42578125" style="513" customWidth="1"/>
    <col min="528" max="529" width="16.140625" style="513" customWidth="1"/>
    <col min="530" max="768" width="11.42578125" style="513"/>
    <col min="769" max="775" width="5" style="513" customWidth="1"/>
    <col min="776" max="776" width="10.28515625" style="513" customWidth="1"/>
    <col min="777" max="777" width="20.7109375" style="513" customWidth="1"/>
    <col min="778" max="778" width="17" style="513" customWidth="1"/>
    <col min="779" max="779" width="14.28515625" style="513" customWidth="1"/>
    <col min="780" max="782" width="12.7109375" style="513" customWidth="1"/>
    <col min="783" max="783" width="15.42578125" style="513" customWidth="1"/>
    <col min="784" max="785" width="16.140625" style="513" customWidth="1"/>
    <col min="786" max="1024" width="11.42578125" style="513"/>
    <col min="1025" max="1031" width="5" style="513" customWidth="1"/>
    <col min="1032" max="1032" width="10.28515625" style="513" customWidth="1"/>
    <col min="1033" max="1033" width="20.7109375" style="513" customWidth="1"/>
    <col min="1034" max="1034" width="17" style="513" customWidth="1"/>
    <col min="1035" max="1035" width="14.28515625" style="513" customWidth="1"/>
    <col min="1036" max="1038" width="12.7109375" style="513" customWidth="1"/>
    <col min="1039" max="1039" width="15.42578125" style="513" customWidth="1"/>
    <col min="1040" max="1041" width="16.140625" style="513" customWidth="1"/>
    <col min="1042" max="1280" width="11.42578125" style="513"/>
    <col min="1281" max="1287" width="5" style="513" customWidth="1"/>
    <col min="1288" max="1288" width="10.28515625" style="513" customWidth="1"/>
    <col min="1289" max="1289" width="20.7109375" style="513" customWidth="1"/>
    <col min="1290" max="1290" width="17" style="513" customWidth="1"/>
    <col min="1291" max="1291" width="14.28515625" style="513" customWidth="1"/>
    <col min="1292" max="1294" width="12.7109375" style="513" customWidth="1"/>
    <col min="1295" max="1295" width="15.42578125" style="513" customWidth="1"/>
    <col min="1296" max="1297" width="16.140625" style="513" customWidth="1"/>
    <col min="1298" max="1536" width="11.42578125" style="513"/>
    <col min="1537" max="1543" width="5" style="513" customWidth="1"/>
    <col min="1544" max="1544" width="10.28515625" style="513" customWidth="1"/>
    <col min="1545" max="1545" width="20.7109375" style="513" customWidth="1"/>
    <col min="1546" max="1546" width="17" style="513" customWidth="1"/>
    <col min="1547" max="1547" width="14.28515625" style="513" customWidth="1"/>
    <col min="1548" max="1550" width="12.7109375" style="513" customWidth="1"/>
    <col min="1551" max="1551" width="15.42578125" style="513" customWidth="1"/>
    <col min="1552" max="1553" width="16.140625" style="513" customWidth="1"/>
    <col min="1554" max="1792" width="11.42578125" style="513"/>
    <col min="1793" max="1799" width="5" style="513" customWidth="1"/>
    <col min="1800" max="1800" width="10.28515625" style="513" customWidth="1"/>
    <col min="1801" max="1801" width="20.7109375" style="513" customWidth="1"/>
    <col min="1802" max="1802" width="17" style="513" customWidth="1"/>
    <col min="1803" max="1803" width="14.28515625" style="513" customWidth="1"/>
    <col min="1804" max="1806" width="12.7109375" style="513" customWidth="1"/>
    <col min="1807" max="1807" width="15.42578125" style="513" customWidth="1"/>
    <col min="1808" max="1809" width="16.140625" style="513" customWidth="1"/>
    <col min="1810" max="2048" width="11.42578125" style="513"/>
    <col min="2049" max="2055" width="5" style="513" customWidth="1"/>
    <col min="2056" max="2056" width="10.28515625" style="513" customWidth="1"/>
    <col min="2057" max="2057" width="20.7109375" style="513" customWidth="1"/>
    <col min="2058" max="2058" width="17" style="513" customWidth="1"/>
    <col min="2059" max="2059" width="14.28515625" style="513" customWidth="1"/>
    <col min="2060" max="2062" width="12.7109375" style="513" customWidth="1"/>
    <col min="2063" max="2063" width="15.42578125" style="513" customWidth="1"/>
    <col min="2064" max="2065" width="16.140625" style="513" customWidth="1"/>
    <col min="2066" max="2304" width="11.42578125" style="513"/>
    <col min="2305" max="2311" width="5" style="513" customWidth="1"/>
    <col min="2312" max="2312" width="10.28515625" style="513" customWidth="1"/>
    <col min="2313" max="2313" width="20.7109375" style="513" customWidth="1"/>
    <col min="2314" max="2314" width="17" style="513" customWidth="1"/>
    <col min="2315" max="2315" width="14.28515625" style="513" customWidth="1"/>
    <col min="2316" max="2318" width="12.7109375" style="513" customWidth="1"/>
    <col min="2319" max="2319" width="15.42578125" style="513" customWidth="1"/>
    <col min="2320" max="2321" width="16.140625" style="513" customWidth="1"/>
    <col min="2322" max="2560" width="11.42578125" style="513"/>
    <col min="2561" max="2567" width="5" style="513" customWidth="1"/>
    <col min="2568" max="2568" width="10.28515625" style="513" customWidth="1"/>
    <col min="2569" max="2569" width="20.7109375" style="513" customWidth="1"/>
    <col min="2570" max="2570" width="17" style="513" customWidth="1"/>
    <col min="2571" max="2571" width="14.28515625" style="513" customWidth="1"/>
    <col min="2572" max="2574" width="12.7109375" style="513" customWidth="1"/>
    <col min="2575" max="2575" width="15.42578125" style="513" customWidth="1"/>
    <col min="2576" max="2577" width="16.140625" style="513" customWidth="1"/>
    <col min="2578" max="2816" width="11.42578125" style="513"/>
    <col min="2817" max="2823" width="5" style="513" customWidth="1"/>
    <col min="2824" max="2824" width="10.28515625" style="513" customWidth="1"/>
    <col min="2825" max="2825" width="20.7109375" style="513" customWidth="1"/>
    <col min="2826" max="2826" width="17" style="513" customWidth="1"/>
    <col min="2827" max="2827" width="14.28515625" style="513" customWidth="1"/>
    <col min="2828" max="2830" width="12.7109375" style="513" customWidth="1"/>
    <col min="2831" max="2831" width="15.42578125" style="513" customWidth="1"/>
    <col min="2832" max="2833" width="16.140625" style="513" customWidth="1"/>
    <col min="2834" max="3072" width="11.42578125" style="513"/>
    <col min="3073" max="3079" width="5" style="513" customWidth="1"/>
    <col min="3080" max="3080" width="10.28515625" style="513" customWidth="1"/>
    <col min="3081" max="3081" width="20.7109375" style="513" customWidth="1"/>
    <col min="3082" max="3082" width="17" style="513" customWidth="1"/>
    <col min="3083" max="3083" width="14.28515625" style="513" customWidth="1"/>
    <col min="3084" max="3086" width="12.7109375" style="513" customWidth="1"/>
    <col min="3087" max="3087" width="15.42578125" style="513" customWidth="1"/>
    <col min="3088" max="3089" width="16.140625" style="513" customWidth="1"/>
    <col min="3090" max="3328" width="11.42578125" style="513"/>
    <col min="3329" max="3335" width="5" style="513" customWidth="1"/>
    <col min="3336" max="3336" width="10.28515625" style="513" customWidth="1"/>
    <col min="3337" max="3337" width="20.7109375" style="513" customWidth="1"/>
    <col min="3338" max="3338" width="17" style="513" customWidth="1"/>
    <col min="3339" max="3339" width="14.28515625" style="513" customWidth="1"/>
    <col min="3340" max="3342" width="12.7109375" style="513" customWidth="1"/>
    <col min="3343" max="3343" width="15.42578125" style="513" customWidth="1"/>
    <col min="3344" max="3345" width="16.140625" style="513" customWidth="1"/>
    <col min="3346" max="3584" width="11.42578125" style="513"/>
    <col min="3585" max="3591" width="5" style="513" customWidth="1"/>
    <col min="3592" max="3592" width="10.28515625" style="513" customWidth="1"/>
    <col min="3593" max="3593" width="20.7109375" style="513" customWidth="1"/>
    <col min="3594" max="3594" width="17" style="513" customWidth="1"/>
    <col min="3595" max="3595" width="14.28515625" style="513" customWidth="1"/>
    <col min="3596" max="3598" width="12.7109375" style="513" customWidth="1"/>
    <col min="3599" max="3599" width="15.42578125" style="513" customWidth="1"/>
    <col min="3600" max="3601" width="16.140625" style="513" customWidth="1"/>
    <col min="3602" max="3840" width="11.42578125" style="513"/>
    <col min="3841" max="3847" width="5" style="513" customWidth="1"/>
    <col min="3848" max="3848" width="10.28515625" style="513" customWidth="1"/>
    <col min="3849" max="3849" width="20.7109375" style="513" customWidth="1"/>
    <col min="3850" max="3850" width="17" style="513" customWidth="1"/>
    <col min="3851" max="3851" width="14.28515625" style="513" customWidth="1"/>
    <col min="3852" max="3854" width="12.7109375" style="513" customWidth="1"/>
    <col min="3855" max="3855" width="15.42578125" style="513" customWidth="1"/>
    <col min="3856" max="3857" width="16.140625" style="513" customWidth="1"/>
    <col min="3858" max="4096" width="11.42578125" style="513"/>
    <col min="4097" max="4103" width="5" style="513" customWidth="1"/>
    <col min="4104" max="4104" width="10.28515625" style="513" customWidth="1"/>
    <col min="4105" max="4105" width="20.7109375" style="513" customWidth="1"/>
    <col min="4106" max="4106" width="17" style="513" customWidth="1"/>
    <col min="4107" max="4107" width="14.28515625" style="513" customWidth="1"/>
    <col min="4108" max="4110" width="12.7109375" style="513" customWidth="1"/>
    <col min="4111" max="4111" width="15.42578125" style="513" customWidth="1"/>
    <col min="4112" max="4113" width="16.140625" style="513" customWidth="1"/>
    <col min="4114" max="4352" width="11.42578125" style="513"/>
    <col min="4353" max="4359" width="5" style="513" customWidth="1"/>
    <col min="4360" max="4360" width="10.28515625" style="513" customWidth="1"/>
    <col min="4361" max="4361" width="20.7109375" style="513" customWidth="1"/>
    <col min="4362" max="4362" width="17" style="513" customWidth="1"/>
    <col min="4363" max="4363" width="14.28515625" style="513" customWidth="1"/>
    <col min="4364" max="4366" width="12.7109375" style="513" customWidth="1"/>
    <col min="4367" max="4367" width="15.42578125" style="513" customWidth="1"/>
    <col min="4368" max="4369" width="16.140625" style="513" customWidth="1"/>
    <col min="4370" max="4608" width="11.42578125" style="513"/>
    <col min="4609" max="4615" width="5" style="513" customWidth="1"/>
    <col min="4616" max="4616" width="10.28515625" style="513" customWidth="1"/>
    <col min="4617" max="4617" width="20.7109375" style="513" customWidth="1"/>
    <col min="4618" max="4618" width="17" style="513" customWidth="1"/>
    <col min="4619" max="4619" width="14.28515625" style="513" customWidth="1"/>
    <col min="4620" max="4622" width="12.7109375" style="513" customWidth="1"/>
    <col min="4623" max="4623" width="15.42578125" style="513" customWidth="1"/>
    <col min="4624" max="4625" width="16.140625" style="513" customWidth="1"/>
    <col min="4626" max="4864" width="11.42578125" style="513"/>
    <col min="4865" max="4871" width="5" style="513" customWidth="1"/>
    <col min="4872" max="4872" width="10.28515625" style="513" customWidth="1"/>
    <col min="4873" max="4873" width="20.7109375" style="513" customWidth="1"/>
    <col min="4874" max="4874" width="17" style="513" customWidth="1"/>
    <col min="4875" max="4875" width="14.28515625" style="513" customWidth="1"/>
    <col min="4876" max="4878" width="12.7109375" style="513" customWidth="1"/>
    <col min="4879" max="4879" width="15.42578125" style="513" customWidth="1"/>
    <col min="4880" max="4881" width="16.140625" style="513" customWidth="1"/>
    <col min="4882" max="5120" width="11.42578125" style="513"/>
    <col min="5121" max="5127" width="5" style="513" customWidth="1"/>
    <col min="5128" max="5128" width="10.28515625" style="513" customWidth="1"/>
    <col min="5129" max="5129" width="20.7109375" style="513" customWidth="1"/>
    <col min="5130" max="5130" width="17" style="513" customWidth="1"/>
    <col min="5131" max="5131" width="14.28515625" style="513" customWidth="1"/>
    <col min="5132" max="5134" width="12.7109375" style="513" customWidth="1"/>
    <col min="5135" max="5135" width="15.42578125" style="513" customWidth="1"/>
    <col min="5136" max="5137" width="16.140625" style="513" customWidth="1"/>
    <col min="5138" max="5376" width="11.42578125" style="513"/>
    <col min="5377" max="5383" width="5" style="513" customWidth="1"/>
    <col min="5384" max="5384" width="10.28515625" style="513" customWidth="1"/>
    <col min="5385" max="5385" width="20.7109375" style="513" customWidth="1"/>
    <col min="5386" max="5386" width="17" style="513" customWidth="1"/>
    <col min="5387" max="5387" width="14.28515625" style="513" customWidth="1"/>
    <col min="5388" max="5390" width="12.7109375" style="513" customWidth="1"/>
    <col min="5391" max="5391" width="15.42578125" style="513" customWidth="1"/>
    <col min="5392" max="5393" width="16.140625" style="513" customWidth="1"/>
    <col min="5394" max="5632" width="11.42578125" style="513"/>
    <col min="5633" max="5639" width="5" style="513" customWidth="1"/>
    <col min="5640" max="5640" width="10.28515625" style="513" customWidth="1"/>
    <col min="5641" max="5641" width="20.7109375" style="513" customWidth="1"/>
    <col min="5642" max="5642" width="17" style="513" customWidth="1"/>
    <col min="5643" max="5643" width="14.28515625" style="513" customWidth="1"/>
    <col min="5644" max="5646" width="12.7109375" style="513" customWidth="1"/>
    <col min="5647" max="5647" width="15.42578125" style="513" customWidth="1"/>
    <col min="5648" max="5649" width="16.140625" style="513" customWidth="1"/>
    <col min="5650" max="5888" width="11.42578125" style="513"/>
    <col min="5889" max="5895" width="5" style="513" customWidth="1"/>
    <col min="5896" max="5896" width="10.28515625" style="513" customWidth="1"/>
    <col min="5897" max="5897" width="20.7109375" style="513" customWidth="1"/>
    <col min="5898" max="5898" width="17" style="513" customWidth="1"/>
    <col min="5899" max="5899" width="14.28515625" style="513" customWidth="1"/>
    <col min="5900" max="5902" width="12.7109375" style="513" customWidth="1"/>
    <col min="5903" max="5903" width="15.42578125" style="513" customWidth="1"/>
    <col min="5904" max="5905" width="16.140625" style="513" customWidth="1"/>
    <col min="5906" max="6144" width="11.42578125" style="513"/>
    <col min="6145" max="6151" width="5" style="513" customWidth="1"/>
    <col min="6152" max="6152" width="10.28515625" style="513" customWidth="1"/>
    <col min="6153" max="6153" width="20.7109375" style="513" customWidth="1"/>
    <col min="6154" max="6154" width="17" style="513" customWidth="1"/>
    <col min="6155" max="6155" width="14.28515625" style="513" customWidth="1"/>
    <col min="6156" max="6158" width="12.7109375" style="513" customWidth="1"/>
    <col min="6159" max="6159" width="15.42578125" style="513" customWidth="1"/>
    <col min="6160" max="6161" width="16.140625" style="513" customWidth="1"/>
    <col min="6162" max="6400" width="11.42578125" style="513"/>
    <col min="6401" max="6407" width="5" style="513" customWidth="1"/>
    <col min="6408" max="6408" width="10.28515625" style="513" customWidth="1"/>
    <col min="6409" max="6409" width="20.7109375" style="513" customWidth="1"/>
    <col min="6410" max="6410" width="17" style="513" customWidth="1"/>
    <col min="6411" max="6411" width="14.28515625" style="513" customWidth="1"/>
    <col min="6412" max="6414" width="12.7109375" style="513" customWidth="1"/>
    <col min="6415" max="6415" width="15.42578125" style="513" customWidth="1"/>
    <col min="6416" max="6417" width="16.140625" style="513" customWidth="1"/>
    <col min="6418" max="6656" width="11.42578125" style="513"/>
    <col min="6657" max="6663" width="5" style="513" customWidth="1"/>
    <col min="6664" max="6664" width="10.28515625" style="513" customWidth="1"/>
    <col min="6665" max="6665" width="20.7109375" style="513" customWidth="1"/>
    <col min="6666" max="6666" width="17" style="513" customWidth="1"/>
    <col min="6667" max="6667" width="14.28515625" style="513" customWidth="1"/>
    <col min="6668" max="6670" width="12.7109375" style="513" customWidth="1"/>
    <col min="6671" max="6671" width="15.42578125" style="513" customWidth="1"/>
    <col min="6672" max="6673" width="16.140625" style="513" customWidth="1"/>
    <col min="6674" max="6912" width="11.42578125" style="513"/>
    <col min="6913" max="6919" width="5" style="513" customWidth="1"/>
    <col min="6920" max="6920" width="10.28515625" style="513" customWidth="1"/>
    <col min="6921" max="6921" width="20.7109375" style="513" customWidth="1"/>
    <col min="6922" max="6922" width="17" style="513" customWidth="1"/>
    <col min="6923" max="6923" width="14.28515625" style="513" customWidth="1"/>
    <col min="6924" max="6926" width="12.7109375" style="513" customWidth="1"/>
    <col min="6927" max="6927" width="15.42578125" style="513" customWidth="1"/>
    <col min="6928" max="6929" width="16.140625" style="513" customWidth="1"/>
    <col min="6930" max="7168" width="11.42578125" style="513"/>
    <col min="7169" max="7175" width="5" style="513" customWidth="1"/>
    <col min="7176" max="7176" width="10.28515625" style="513" customWidth="1"/>
    <col min="7177" max="7177" width="20.7109375" style="513" customWidth="1"/>
    <col min="7178" max="7178" width="17" style="513" customWidth="1"/>
    <col min="7179" max="7179" width="14.28515625" style="513" customWidth="1"/>
    <col min="7180" max="7182" width="12.7109375" style="513" customWidth="1"/>
    <col min="7183" max="7183" width="15.42578125" style="513" customWidth="1"/>
    <col min="7184" max="7185" width="16.140625" style="513" customWidth="1"/>
    <col min="7186" max="7424" width="11.42578125" style="513"/>
    <col min="7425" max="7431" width="5" style="513" customWidth="1"/>
    <col min="7432" max="7432" width="10.28515625" style="513" customWidth="1"/>
    <col min="7433" max="7433" width="20.7109375" style="513" customWidth="1"/>
    <col min="7434" max="7434" width="17" style="513" customWidth="1"/>
    <col min="7435" max="7435" width="14.28515625" style="513" customWidth="1"/>
    <col min="7436" max="7438" width="12.7109375" style="513" customWidth="1"/>
    <col min="7439" max="7439" width="15.42578125" style="513" customWidth="1"/>
    <col min="7440" max="7441" width="16.140625" style="513" customWidth="1"/>
    <col min="7442" max="7680" width="11.42578125" style="513"/>
    <col min="7681" max="7687" width="5" style="513" customWidth="1"/>
    <col min="7688" max="7688" width="10.28515625" style="513" customWidth="1"/>
    <col min="7689" max="7689" width="20.7109375" style="513" customWidth="1"/>
    <col min="7690" max="7690" width="17" style="513" customWidth="1"/>
    <col min="7691" max="7691" width="14.28515625" style="513" customWidth="1"/>
    <col min="7692" max="7694" width="12.7109375" style="513" customWidth="1"/>
    <col min="7695" max="7695" width="15.42578125" style="513" customWidth="1"/>
    <col min="7696" max="7697" width="16.140625" style="513" customWidth="1"/>
    <col min="7698" max="7936" width="11.42578125" style="513"/>
    <col min="7937" max="7943" width="5" style="513" customWidth="1"/>
    <col min="7944" max="7944" width="10.28515625" style="513" customWidth="1"/>
    <col min="7945" max="7945" width="20.7109375" style="513" customWidth="1"/>
    <col min="7946" max="7946" width="17" style="513" customWidth="1"/>
    <col min="7947" max="7947" width="14.28515625" style="513" customWidth="1"/>
    <col min="7948" max="7950" width="12.7109375" style="513" customWidth="1"/>
    <col min="7951" max="7951" width="15.42578125" style="513" customWidth="1"/>
    <col min="7952" max="7953" width="16.140625" style="513" customWidth="1"/>
    <col min="7954" max="8192" width="11.42578125" style="513"/>
    <col min="8193" max="8199" width="5" style="513" customWidth="1"/>
    <col min="8200" max="8200" width="10.28515625" style="513" customWidth="1"/>
    <col min="8201" max="8201" width="20.7109375" style="513" customWidth="1"/>
    <col min="8202" max="8202" width="17" style="513" customWidth="1"/>
    <col min="8203" max="8203" width="14.28515625" style="513" customWidth="1"/>
    <col min="8204" max="8206" width="12.7109375" style="513" customWidth="1"/>
    <col min="8207" max="8207" width="15.42578125" style="513" customWidth="1"/>
    <col min="8208" max="8209" width="16.140625" style="513" customWidth="1"/>
    <col min="8210" max="8448" width="11.42578125" style="513"/>
    <col min="8449" max="8455" width="5" style="513" customWidth="1"/>
    <col min="8456" max="8456" width="10.28515625" style="513" customWidth="1"/>
    <col min="8457" max="8457" width="20.7109375" style="513" customWidth="1"/>
    <col min="8458" max="8458" width="17" style="513" customWidth="1"/>
    <col min="8459" max="8459" width="14.28515625" style="513" customWidth="1"/>
    <col min="8460" max="8462" width="12.7109375" style="513" customWidth="1"/>
    <col min="8463" max="8463" width="15.42578125" style="513" customWidth="1"/>
    <col min="8464" max="8465" width="16.140625" style="513" customWidth="1"/>
    <col min="8466" max="8704" width="11.42578125" style="513"/>
    <col min="8705" max="8711" width="5" style="513" customWidth="1"/>
    <col min="8712" max="8712" width="10.28515625" style="513" customWidth="1"/>
    <col min="8713" max="8713" width="20.7109375" style="513" customWidth="1"/>
    <col min="8714" max="8714" width="17" style="513" customWidth="1"/>
    <col min="8715" max="8715" width="14.28515625" style="513" customWidth="1"/>
    <col min="8716" max="8718" width="12.7109375" style="513" customWidth="1"/>
    <col min="8719" max="8719" width="15.42578125" style="513" customWidth="1"/>
    <col min="8720" max="8721" width="16.140625" style="513" customWidth="1"/>
    <col min="8722" max="8960" width="11.42578125" style="513"/>
    <col min="8961" max="8967" width="5" style="513" customWidth="1"/>
    <col min="8968" max="8968" width="10.28515625" style="513" customWidth="1"/>
    <col min="8969" max="8969" width="20.7109375" style="513" customWidth="1"/>
    <col min="8970" max="8970" width="17" style="513" customWidth="1"/>
    <col min="8971" max="8971" width="14.28515625" style="513" customWidth="1"/>
    <col min="8972" max="8974" width="12.7109375" style="513" customWidth="1"/>
    <col min="8975" max="8975" width="15.42578125" style="513" customWidth="1"/>
    <col min="8976" max="8977" width="16.140625" style="513" customWidth="1"/>
    <col min="8978" max="9216" width="11.42578125" style="513"/>
    <col min="9217" max="9223" width="5" style="513" customWidth="1"/>
    <col min="9224" max="9224" width="10.28515625" style="513" customWidth="1"/>
    <col min="9225" max="9225" width="20.7109375" style="513" customWidth="1"/>
    <col min="9226" max="9226" width="17" style="513" customWidth="1"/>
    <col min="9227" max="9227" width="14.28515625" style="513" customWidth="1"/>
    <col min="9228" max="9230" width="12.7109375" style="513" customWidth="1"/>
    <col min="9231" max="9231" width="15.42578125" style="513" customWidth="1"/>
    <col min="9232" max="9233" width="16.140625" style="513" customWidth="1"/>
    <col min="9234" max="9472" width="11.42578125" style="513"/>
    <col min="9473" max="9479" width="5" style="513" customWidth="1"/>
    <col min="9480" max="9480" width="10.28515625" style="513" customWidth="1"/>
    <col min="9481" max="9481" width="20.7109375" style="513" customWidth="1"/>
    <col min="9482" max="9482" width="17" style="513" customWidth="1"/>
    <col min="9483" max="9483" width="14.28515625" style="513" customWidth="1"/>
    <col min="9484" max="9486" width="12.7109375" style="513" customWidth="1"/>
    <col min="9487" max="9487" width="15.42578125" style="513" customWidth="1"/>
    <col min="9488" max="9489" width="16.140625" style="513" customWidth="1"/>
    <col min="9490" max="9728" width="11.42578125" style="513"/>
    <col min="9729" max="9735" width="5" style="513" customWidth="1"/>
    <col min="9736" max="9736" width="10.28515625" style="513" customWidth="1"/>
    <col min="9737" max="9737" width="20.7109375" style="513" customWidth="1"/>
    <col min="9738" max="9738" width="17" style="513" customWidth="1"/>
    <col min="9739" max="9739" width="14.28515625" style="513" customWidth="1"/>
    <col min="9740" max="9742" width="12.7109375" style="513" customWidth="1"/>
    <col min="9743" max="9743" width="15.42578125" style="513" customWidth="1"/>
    <col min="9744" max="9745" width="16.140625" style="513" customWidth="1"/>
    <col min="9746" max="9984" width="11.42578125" style="513"/>
    <col min="9985" max="9991" width="5" style="513" customWidth="1"/>
    <col min="9992" max="9992" width="10.28515625" style="513" customWidth="1"/>
    <col min="9993" max="9993" width="20.7109375" style="513" customWidth="1"/>
    <col min="9994" max="9994" width="17" style="513" customWidth="1"/>
    <col min="9995" max="9995" width="14.28515625" style="513" customWidth="1"/>
    <col min="9996" max="9998" width="12.7109375" style="513" customWidth="1"/>
    <col min="9999" max="9999" width="15.42578125" style="513" customWidth="1"/>
    <col min="10000" max="10001" width="16.140625" style="513" customWidth="1"/>
    <col min="10002" max="10240" width="11.42578125" style="513"/>
    <col min="10241" max="10247" width="5" style="513" customWidth="1"/>
    <col min="10248" max="10248" width="10.28515625" style="513" customWidth="1"/>
    <col min="10249" max="10249" width="20.7109375" style="513" customWidth="1"/>
    <col min="10250" max="10250" width="17" style="513" customWidth="1"/>
    <col min="10251" max="10251" width="14.28515625" style="513" customWidth="1"/>
    <col min="10252" max="10254" width="12.7109375" style="513" customWidth="1"/>
    <col min="10255" max="10255" width="15.42578125" style="513" customWidth="1"/>
    <col min="10256" max="10257" width="16.140625" style="513" customWidth="1"/>
    <col min="10258" max="10496" width="11.42578125" style="513"/>
    <col min="10497" max="10503" width="5" style="513" customWidth="1"/>
    <col min="10504" max="10504" width="10.28515625" style="513" customWidth="1"/>
    <col min="10505" max="10505" width="20.7109375" style="513" customWidth="1"/>
    <col min="10506" max="10506" width="17" style="513" customWidth="1"/>
    <col min="10507" max="10507" width="14.28515625" style="513" customWidth="1"/>
    <col min="10508" max="10510" width="12.7109375" style="513" customWidth="1"/>
    <col min="10511" max="10511" width="15.42578125" style="513" customWidth="1"/>
    <col min="10512" max="10513" width="16.140625" style="513" customWidth="1"/>
    <col min="10514" max="10752" width="11.42578125" style="513"/>
    <col min="10753" max="10759" width="5" style="513" customWidth="1"/>
    <col min="10760" max="10760" width="10.28515625" style="513" customWidth="1"/>
    <col min="10761" max="10761" width="20.7109375" style="513" customWidth="1"/>
    <col min="10762" max="10762" width="17" style="513" customWidth="1"/>
    <col min="10763" max="10763" width="14.28515625" style="513" customWidth="1"/>
    <col min="10764" max="10766" width="12.7109375" style="513" customWidth="1"/>
    <col min="10767" max="10767" width="15.42578125" style="513" customWidth="1"/>
    <col min="10768" max="10769" width="16.140625" style="513" customWidth="1"/>
    <col min="10770" max="11008" width="11.42578125" style="513"/>
    <col min="11009" max="11015" width="5" style="513" customWidth="1"/>
    <col min="11016" max="11016" width="10.28515625" style="513" customWidth="1"/>
    <col min="11017" max="11017" width="20.7109375" style="513" customWidth="1"/>
    <col min="11018" max="11018" width="17" style="513" customWidth="1"/>
    <col min="11019" max="11019" width="14.28515625" style="513" customWidth="1"/>
    <col min="11020" max="11022" width="12.7109375" style="513" customWidth="1"/>
    <col min="11023" max="11023" width="15.42578125" style="513" customWidth="1"/>
    <col min="11024" max="11025" width="16.140625" style="513" customWidth="1"/>
    <col min="11026" max="11264" width="11.42578125" style="513"/>
    <col min="11265" max="11271" width="5" style="513" customWidth="1"/>
    <col min="11272" max="11272" width="10.28515625" style="513" customWidth="1"/>
    <col min="11273" max="11273" width="20.7109375" style="513" customWidth="1"/>
    <col min="11274" max="11274" width="17" style="513" customWidth="1"/>
    <col min="11275" max="11275" width="14.28515625" style="513" customWidth="1"/>
    <col min="11276" max="11278" width="12.7109375" style="513" customWidth="1"/>
    <col min="11279" max="11279" width="15.42578125" style="513" customWidth="1"/>
    <col min="11280" max="11281" width="16.140625" style="513" customWidth="1"/>
    <col min="11282" max="11520" width="11.42578125" style="513"/>
    <col min="11521" max="11527" width="5" style="513" customWidth="1"/>
    <col min="11528" max="11528" width="10.28515625" style="513" customWidth="1"/>
    <col min="11529" max="11529" width="20.7109375" style="513" customWidth="1"/>
    <col min="11530" max="11530" width="17" style="513" customWidth="1"/>
    <col min="11531" max="11531" width="14.28515625" style="513" customWidth="1"/>
    <col min="11532" max="11534" width="12.7109375" style="513" customWidth="1"/>
    <col min="11535" max="11535" width="15.42578125" style="513" customWidth="1"/>
    <col min="11536" max="11537" width="16.140625" style="513" customWidth="1"/>
    <col min="11538" max="11776" width="11.42578125" style="513"/>
    <col min="11777" max="11783" width="5" style="513" customWidth="1"/>
    <col min="11784" max="11784" width="10.28515625" style="513" customWidth="1"/>
    <col min="11785" max="11785" width="20.7109375" style="513" customWidth="1"/>
    <col min="11786" max="11786" width="17" style="513" customWidth="1"/>
    <col min="11787" max="11787" width="14.28515625" style="513" customWidth="1"/>
    <col min="11788" max="11790" width="12.7109375" style="513" customWidth="1"/>
    <col min="11791" max="11791" width="15.42578125" style="513" customWidth="1"/>
    <col min="11792" max="11793" width="16.140625" style="513" customWidth="1"/>
    <col min="11794" max="12032" width="11.42578125" style="513"/>
    <col min="12033" max="12039" width="5" style="513" customWidth="1"/>
    <col min="12040" max="12040" width="10.28515625" style="513" customWidth="1"/>
    <col min="12041" max="12041" width="20.7109375" style="513" customWidth="1"/>
    <col min="12042" max="12042" width="17" style="513" customWidth="1"/>
    <col min="12043" max="12043" width="14.28515625" style="513" customWidth="1"/>
    <col min="12044" max="12046" width="12.7109375" style="513" customWidth="1"/>
    <col min="12047" max="12047" width="15.42578125" style="513" customWidth="1"/>
    <col min="12048" max="12049" width="16.140625" style="513" customWidth="1"/>
    <col min="12050" max="12288" width="11.42578125" style="513"/>
    <col min="12289" max="12295" width="5" style="513" customWidth="1"/>
    <col min="12296" max="12296" width="10.28515625" style="513" customWidth="1"/>
    <col min="12297" max="12297" width="20.7109375" style="513" customWidth="1"/>
    <col min="12298" max="12298" width="17" style="513" customWidth="1"/>
    <col min="12299" max="12299" width="14.28515625" style="513" customWidth="1"/>
    <col min="12300" max="12302" width="12.7109375" style="513" customWidth="1"/>
    <col min="12303" max="12303" width="15.42578125" style="513" customWidth="1"/>
    <col min="12304" max="12305" width="16.140625" style="513" customWidth="1"/>
    <col min="12306" max="12544" width="11.42578125" style="513"/>
    <col min="12545" max="12551" width="5" style="513" customWidth="1"/>
    <col min="12552" max="12552" width="10.28515625" style="513" customWidth="1"/>
    <col min="12553" max="12553" width="20.7109375" style="513" customWidth="1"/>
    <col min="12554" max="12554" width="17" style="513" customWidth="1"/>
    <col min="12555" max="12555" width="14.28515625" style="513" customWidth="1"/>
    <col min="12556" max="12558" width="12.7109375" style="513" customWidth="1"/>
    <col min="12559" max="12559" width="15.42578125" style="513" customWidth="1"/>
    <col min="12560" max="12561" width="16.140625" style="513" customWidth="1"/>
    <col min="12562" max="12800" width="11.42578125" style="513"/>
    <col min="12801" max="12807" width="5" style="513" customWidth="1"/>
    <col min="12808" max="12808" width="10.28515625" style="513" customWidth="1"/>
    <col min="12809" max="12809" width="20.7109375" style="513" customWidth="1"/>
    <col min="12810" max="12810" width="17" style="513" customWidth="1"/>
    <col min="12811" max="12811" width="14.28515625" style="513" customWidth="1"/>
    <col min="12812" max="12814" width="12.7109375" style="513" customWidth="1"/>
    <col min="12815" max="12815" width="15.42578125" style="513" customWidth="1"/>
    <col min="12816" max="12817" width="16.140625" style="513" customWidth="1"/>
    <col min="12818" max="13056" width="11.42578125" style="513"/>
    <col min="13057" max="13063" width="5" style="513" customWidth="1"/>
    <col min="13064" max="13064" width="10.28515625" style="513" customWidth="1"/>
    <col min="13065" max="13065" width="20.7109375" style="513" customWidth="1"/>
    <col min="13066" max="13066" width="17" style="513" customWidth="1"/>
    <col min="13067" max="13067" width="14.28515625" style="513" customWidth="1"/>
    <col min="13068" max="13070" width="12.7109375" style="513" customWidth="1"/>
    <col min="13071" max="13071" width="15.42578125" style="513" customWidth="1"/>
    <col min="13072" max="13073" width="16.140625" style="513" customWidth="1"/>
    <col min="13074" max="13312" width="11.42578125" style="513"/>
    <col min="13313" max="13319" width="5" style="513" customWidth="1"/>
    <col min="13320" max="13320" width="10.28515625" style="513" customWidth="1"/>
    <col min="13321" max="13321" width="20.7109375" style="513" customWidth="1"/>
    <col min="13322" max="13322" width="17" style="513" customWidth="1"/>
    <col min="13323" max="13323" width="14.28515625" style="513" customWidth="1"/>
    <col min="13324" max="13326" width="12.7109375" style="513" customWidth="1"/>
    <col min="13327" max="13327" width="15.42578125" style="513" customWidth="1"/>
    <col min="13328" max="13329" width="16.140625" style="513" customWidth="1"/>
    <col min="13330" max="13568" width="11.42578125" style="513"/>
    <col min="13569" max="13575" width="5" style="513" customWidth="1"/>
    <col min="13576" max="13576" width="10.28515625" style="513" customWidth="1"/>
    <col min="13577" max="13577" width="20.7109375" style="513" customWidth="1"/>
    <col min="13578" max="13578" width="17" style="513" customWidth="1"/>
    <col min="13579" max="13579" width="14.28515625" style="513" customWidth="1"/>
    <col min="13580" max="13582" width="12.7109375" style="513" customWidth="1"/>
    <col min="13583" max="13583" width="15.42578125" style="513" customWidth="1"/>
    <col min="13584" max="13585" width="16.140625" style="513" customWidth="1"/>
    <col min="13586" max="13824" width="11.42578125" style="513"/>
    <col min="13825" max="13831" width="5" style="513" customWidth="1"/>
    <col min="13832" max="13832" width="10.28515625" style="513" customWidth="1"/>
    <col min="13833" max="13833" width="20.7109375" style="513" customWidth="1"/>
    <col min="13834" max="13834" width="17" style="513" customWidth="1"/>
    <col min="13835" max="13835" width="14.28515625" style="513" customWidth="1"/>
    <col min="13836" max="13838" width="12.7109375" style="513" customWidth="1"/>
    <col min="13839" max="13839" width="15.42578125" style="513" customWidth="1"/>
    <col min="13840" max="13841" width="16.140625" style="513" customWidth="1"/>
    <col min="13842" max="14080" width="11.42578125" style="513"/>
    <col min="14081" max="14087" width="5" style="513" customWidth="1"/>
    <col min="14088" max="14088" width="10.28515625" style="513" customWidth="1"/>
    <col min="14089" max="14089" width="20.7109375" style="513" customWidth="1"/>
    <col min="14090" max="14090" width="17" style="513" customWidth="1"/>
    <col min="14091" max="14091" width="14.28515625" style="513" customWidth="1"/>
    <col min="14092" max="14094" width="12.7109375" style="513" customWidth="1"/>
    <col min="14095" max="14095" width="15.42578125" style="513" customWidth="1"/>
    <col min="14096" max="14097" width="16.140625" style="513" customWidth="1"/>
    <col min="14098" max="14336" width="11.42578125" style="513"/>
    <col min="14337" max="14343" width="5" style="513" customWidth="1"/>
    <col min="14344" max="14344" width="10.28515625" style="513" customWidth="1"/>
    <col min="14345" max="14345" width="20.7109375" style="513" customWidth="1"/>
    <col min="14346" max="14346" width="17" style="513" customWidth="1"/>
    <col min="14347" max="14347" width="14.28515625" style="513" customWidth="1"/>
    <col min="14348" max="14350" width="12.7109375" style="513" customWidth="1"/>
    <col min="14351" max="14351" width="15.42578125" style="513" customWidth="1"/>
    <col min="14352" max="14353" width="16.140625" style="513" customWidth="1"/>
    <col min="14354" max="14592" width="11.42578125" style="513"/>
    <col min="14593" max="14599" width="5" style="513" customWidth="1"/>
    <col min="14600" max="14600" width="10.28515625" style="513" customWidth="1"/>
    <col min="14601" max="14601" width="20.7109375" style="513" customWidth="1"/>
    <col min="14602" max="14602" width="17" style="513" customWidth="1"/>
    <col min="14603" max="14603" width="14.28515625" style="513" customWidth="1"/>
    <col min="14604" max="14606" width="12.7109375" style="513" customWidth="1"/>
    <col min="14607" max="14607" width="15.42578125" style="513" customWidth="1"/>
    <col min="14608" max="14609" width="16.140625" style="513" customWidth="1"/>
    <col min="14610" max="14848" width="11.42578125" style="513"/>
    <col min="14849" max="14855" width="5" style="513" customWidth="1"/>
    <col min="14856" max="14856" width="10.28515625" style="513" customWidth="1"/>
    <col min="14857" max="14857" width="20.7109375" style="513" customWidth="1"/>
    <col min="14858" max="14858" width="17" style="513" customWidth="1"/>
    <col min="14859" max="14859" width="14.28515625" style="513" customWidth="1"/>
    <col min="14860" max="14862" width="12.7109375" style="513" customWidth="1"/>
    <col min="14863" max="14863" width="15.42578125" style="513" customWidth="1"/>
    <col min="14864" max="14865" width="16.140625" style="513" customWidth="1"/>
    <col min="14866" max="15104" width="11.42578125" style="513"/>
    <col min="15105" max="15111" width="5" style="513" customWidth="1"/>
    <col min="15112" max="15112" width="10.28515625" style="513" customWidth="1"/>
    <col min="15113" max="15113" width="20.7109375" style="513" customWidth="1"/>
    <col min="15114" max="15114" width="17" style="513" customWidth="1"/>
    <col min="15115" max="15115" width="14.28515625" style="513" customWidth="1"/>
    <col min="15116" max="15118" width="12.7109375" style="513" customWidth="1"/>
    <col min="15119" max="15119" width="15.42578125" style="513" customWidth="1"/>
    <col min="15120" max="15121" width="16.140625" style="513" customWidth="1"/>
    <col min="15122" max="15360" width="11.42578125" style="513"/>
    <col min="15361" max="15367" width="5" style="513" customWidth="1"/>
    <col min="15368" max="15368" width="10.28515625" style="513" customWidth="1"/>
    <col min="15369" max="15369" width="20.7109375" style="513" customWidth="1"/>
    <col min="15370" max="15370" width="17" style="513" customWidth="1"/>
    <col min="15371" max="15371" width="14.28515625" style="513" customWidth="1"/>
    <col min="15372" max="15374" width="12.7109375" style="513" customWidth="1"/>
    <col min="15375" max="15375" width="15.42578125" style="513" customWidth="1"/>
    <col min="15376" max="15377" width="16.140625" style="513" customWidth="1"/>
    <col min="15378" max="15616" width="11.42578125" style="513"/>
    <col min="15617" max="15623" width="5" style="513" customWidth="1"/>
    <col min="15624" max="15624" width="10.28515625" style="513" customWidth="1"/>
    <col min="15625" max="15625" width="20.7109375" style="513" customWidth="1"/>
    <col min="15626" max="15626" width="17" style="513" customWidth="1"/>
    <col min="15627" max="15627" width="14.28515625" style="513" customWidth="1"/>
    <col min="15628" max="15630" width="12.7109375" style="513" customWidth="1"/>
    <col min="15631" max="15631" width="15.42578125" style="513" customWidth="1"/>
    <col min="15632" max="15633" width="16.140625" style="513" customWidth="1"/>
    <col min="15634" max="15872" width="11.42578125" style="513"/>
    <col min="15873" max="15879" width="5" style="513" customWidth="1"/>
    <col min="15880" max="15880" width="10.28515625" style="513" customWidth="1"/>
    <col min="15881" max="15881" width="20.7109375" style="513" customWidth="1"/>
    <col min="15882" max="15882" width="17" style="513" customWidth="1"/>
    <col min="15883" max="15883" width="14.28515625" style="513" customWidth="1"/>
    <col min="15884" max="15886" width="12.7109375" style="513" customWidth="1"/>
    <col min="15887" max="15887" width="15.42578125" style="513" customWidth="1"/>
    <col min="15888" max="15889" width="16.140625" style="513" customWidth="1"/>
    <col min="15890" max="16128" width="11.42578125" style="513"/>
    <col min="16129" max="16135" width="5" style="513" customWidth="1"/>
    <col min="16136" max="16136" width="10.28515625" style="513" customWidth="1"/>
    <col min="16137" max="16137" width="20.7109375" style="513" customWidth="1"/>
    <col min="16138" max="16138" width="17" style="513" customWidth="1"/>
    <col min="16139" max="16139" width="14.28515625" style="513" customWidth="1"/>
    <col min="16140" max="16142" width="12.7109375" style="513" customWidth="1"/>
    <col min="16143" max="16143" width="15.42578125" style="513" customWidth="1"/>
    <col min="16144" max="16145" width="16.140625" style="513" customWidth="1"/>
    <col min="16146" max="16384" width="11.42578125" style="513"/>
  </cols>
  <sheetData>
    <row r="1" spans="1:19">
      <c r="A1" s="1167" t="s">
        <v>149</v>
      </c>
      <c r="B1" s="1168"/>
      <c r="C1" s="1168"/>
      <c r="D1" s="1168"/>
      <c r="E1" s="1168"/>
      <c r="F1" s="1168"/>
      <c r="G1" s="1168"/>
      <c r="H1" s="1168"/>
      <c r="I1" s="1168"/>
      <c r="J1" s="1168"/>
      <c r="K1" s="1168"/>
      <c r="L1" s="1168"/>
      <c r="M1" s="1168"/>
      <c r="N1" s="1168"/>
      <c r="O1" s="1168"/>
      <c r="P1" s="1168"/>
      <c r="Q1" s="1169"/>
    </row>
    <row r="2" spans="1:19" ht="18.75" customHeight="1">
      <c r="A2" s="1245" t="s">
        <v>387</v>
      </c>
      <c r="B2" s="1246"/>
      <c r="C2" s="1246"/>
      <c r="D2" s="1246"/>
      <c r="E2" s="1246"/>
      <c r="F2" s="1246"/>
      <c r="G2" s="1246"/>
      <c r="H2" s="1246"/>
      <c r="I2" s="1246"/>
      <c r="J2" s="1246"/>
      <c r="K2" s="1246"/>
      <c r="L2" s="1246"/>
      <c r="M2" s="1246"/>
      <c r="N2" s="1246"/>
      <c r="O2" s="1246"/>
      <c r="P2" s="1246"/>
      <c r="Q2" s="1247"/>
    </row>
    <row r="3" spans="1:19"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9"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9" s="947" customFormat="1" ht="15" customHeight="1">
      <c r="A5" s="944">
        <v>1</v>
      </c>
      <c r="B5" s="944">
        <v>2</v>
      </c>
      <c r="C5" s="944">
        <v>2</v>
      </c>
      <c r="D5" s="944">
        <v>3</v>
      </c>
      <c r="E5" s="944">
        <v>2</v>
      </c>
      <c r="F5" s="944">
        <v>320</v>
      </c>
      <c r="G5" s="944" t="s">
        <v>411</v>
      </c>
      <c r="H5" s="1233" t="s">
        <v>409</v>
      </c>
      <c r="I5" s="1234"/>
      <c r="J5" s="1235"/>
      <c r="K5" s="944" t="s">
        <v>410</v>
      </c>
      <c r="L5" s="945" t="s">
        <v>1071</v>
      </c>
      <c r="M5" s="945" t="s">
        <v>1071</v>
      </c>
      <c r="N5" s="945">
        <v>397509</v>
      </c>
      <c r="O5" s="946">
        <v>234424666</v>
      </c>
      <c r="P5" s="946">
        <v>211933872.02000001</v>
      </c>
      <c r="Q5" s="946">
        <v>171611259.09</v>
      </c>
      <c r="S5" s="958"/>
    </row>
    <row r="6" spans="1:19">
      <c r="A6" s="1236"/>
      <c r="B6" s="1237"/>
      <c r="C6" s="1237"/>
      <c r="D6" s="1237"/>
      <c r="E6" s="1237"/>
      <c r="F6" s="1237"/>
      <c r="G6" s="1237"/>
      <c r="H6" s="1237"/>
      <c r="I6" s="1237"/>
      <c r="J6" s="1237"/>
      <c r="K6" s="1237"/>
      <c r="L6" s="1237"/>
      <c r="M6" s="1237"/>
      <c r="N6" s="1237"/>
      <c r="O6" s="1237"/>
      <c r="P6" s="1237"/>
      <c r="Q6" s="1238"/>
    </row>
    <row r="7" spans="1:19" ht="17.25">
      <c r="A7" s="1239" t="s">
        <v>1072</v>
      </c>
      <c r="B7" s="1240"/>
      <c r="C7" s="1240"/>
      <c r="D7" s="1240"/>
      <c r="E7" s="1240"/>
      <c r="F7" s="1240"/>
      <c r="G7" s="1240"/>
      <c r="H7" s="1240"/>
      <c r="I7" s="1240"/>
      <c r="J7" s="1240"/>
      <c r="K7" s="1240"/>
      <c r="L7" s="1240"/>
      <c r="M7" s="1240"/>
      <c r="N7" s="1240"/>
      <c r="O7" s="1240"/>
      <c r="P7" s="1240"/>
      <c r="Q7" s="1241"/>
      <c r="S7" s="799"/>
    </row>
    <row r="8" spans="1:19" ht="17.25">
      <c r="A8" s="1242"/>
      <c r="B8" s="1243"/>
      <c r="C8" s="1243"/>
      <c r="D8" s="1243"/>
      <c r="E8" s="1243"/>
      <c r="F8" s="1243"/>
      <c r="G8" s="1243"/>
      <c r="H8" s="1243"/>
      <c r="I8" s="1243"/>
      <c r="J8" s="1243"/>
      <c r="K8" s="1243"/>
      <c r="L8" s="1243"/>
      <c r="M8" s="1243"/>
      <c r="N8" s="1243"/>
      <c r="O8" s="1243"/>
      <c r="P8" s="1243"/>
      <c r="Q8" s="1244"/>
      <c r="S8" s="799"/>
    </row>
    <row r="9" spans="1:19" ht="15">
      <c r="A9" s="1239" t="s">
        <v>1073</v>
      </c>
      <c r="B9" s="1240"/>
      <c r="C9" s="1240"/>
      <c r="D9" s="1240"/>
      <c r="E9" s="1240"/>
      <c r="F9" s="1240"/>
      <c r="G9" s="1240"/>
      <c r="H9" s="1240"/>
      <c r="I9" s="1240"/>
      <c r="J9" s="1240"/>
      <c r="K9" s="1240"/>
      <c r="L9" s="1240"/>
      <c r="M9" s="1240"/>
      <c r="N9" s="1240"/>
      <c r="O9" s="1240"/>
      <c r="P9" s="1240"/>
      <c r="Q9" s="1241"/>
      <c r="S9" s="800"/>
    </row>
    <row r="10" spans="1:19">
      <c r="A10" s="1242"/>
      <c r="B10" s="1243"/>
      <c r="C10" s="1243"/>
      <c r="D10" s="1243"/>
      <c r="E10" s="1243"/>
      <c r="F10" s="1243"/>
      <c r="G10" s="1243"/>
      <c r="H10" s="1243"/>
      <c r="I10" s="1243"/>
      <c r="J10" s="1243"/>
      <c r="K10" s="1243"/>
      <c r="L10" s="1243"/>
      <c r="M10" s="1243"/>
      <c r="N10" s="1243"/>
      <c r="O10" s="1243"/>
      <c r="P10" s="1243"/>
      <c r="Q10" s="1244"/>
    </row>
    <row r="11" spans="1:19">
      <c r="A11" s="1242"/>
      <c r="B11" s="1243"/>
      <c r="C11" s="1243"/>
      <c r="D11" s="1243"/>
      <c r="E11" s="1243"/>
      <c r="F11" s="1243"/>
      <c r="G11" s="1243"/>
      <c r="H11" s="1243"/>
      <c r="I11" s="1243"/>
      <c r="J11" s="1243"/>
      <c r="K11" s="1243"/>
      <c r="L11" s="1243"/>
      <c r="M11" s="1243"/>
      <c r="N11" s="1243"/>
      <c r="O11" s="1243"/>
      <c r="P11" s="1243"/>
      <c r="Q11" s="1244"/>
    </row>
    <row r="12" spans="1:19">
      <c r="A12" s="1242"/>
      <c r="B12" s="1243"/>
      <c r="C12" s="1243"/>
      <c r="D12" s="1243"/>
      <c r="E12" s="1243"/>
      <c r="F12" s="1243"/>
      <c r="G12" s="1243"/>
      <c r="H12" s="1243"/>
      <c r="I12" s="1243"/>
      <c r="J12" s="1243"/>
      <c r="K12" s="1243"/>
      <c r="L12" s="1243"/>
      <c r="M12" s="1243"/>
      <c r="N12" s="1243"/>
      <c r="O12" s="1243"/>
      <c r="P12" s="1243"/>
      <c r="Q12" s="1244"/>
    </row>
    <row r="13" spans="1:19">
      <c r="A13" s="1242"/>
      <c r="B13" s="1243"/>
      <c r="C13" s="1243"/>
      <c r="D13" s="1243"/>
      <c r="E13" s="1243"/>
      <c r="F13" s="1243"/>
      <c r="G13" s="1243"/>
      <c r="H13" s="1243"/>
      <c r="I13" s="1243"/>
      <c r="J13" s="1243"/>
      <c r="K13" s="1243"/>
      <c r="L13" s="1243"/>
      <c r="M13" s="1243"/>
      <c r="N13" s="1243"/>
      <c r="O13" s="1243"/>
      <c r="P13" s="1243"/>
      <c r="Q13" s="1244"/>
    </row>
    <row r="14" spans="1:19">
      <c r="A14" s="1242"/>
      <c r="B14" s="1243"/>
      <c r="C14" s="1243"/>
      <c r="D14" s="1243"/>
      <c r="E14" s="1243"/>
      <c r="F14" s="1243"/>
      <c r="G14" s="1243"/>
      <c r="H14" s="1243"/>
      <c r="I14" s="1243"/>
      <c r="J14" s="1243"/>
      <c r="K14" s="1243"/>
      <c r="L14" s="1243"/>
      <c r="M14" s="1243"/>
      <c r="N14" s="1243"/>
      <c r="O14" s="1243"/>
      <c r="P14" s="1243"/>
      <c r="Q14" s="1244"/>
    </row>
    <row r="15" spans="1:19">
      <c r="A15" s="1242"/>
      <c r="B15" s="1243"/>
      <c r="C15" s="1243"/>
      <c r="D15" s="1243"/>
      <c r="E15" s="1243"/>
      <c r="F15" s="1243"/>
      <c r="G15" s="1243"/>
      <c r="H15" s="1243"/>
      <c r="I15" s="1243"/>
      <c r="J15" s="1243"/>
      <c r="K15" s="1243"/>
      <c r="L15" s="1243"/>
      <c r="M15" s="1243"/>
      <c r="N15" s="1243"/>
      <c r="O15" s="1243"/>
      <c r="P15" s="1243"/>
      <c r="Q15" s="1244"/>
    </row>
    <row r="16" spans="1:19" s="947" customFormat="1" ht="15" customHeight="1">
      <c r="A16" s="943">
        <v>1</v>
      </c>
      <c r="B16" s="943">
        <v>2</v>
      </c>
      <c r="C16" s="943">
        <v>2</v>
      </c>
      <c r="D16" s="943">
        <v>3</v>
      </c>
      <c r="E16" s="943">
        <v>2</v>
      </c>
      <c r="F16" s="943">
        <v>321</v>
      </c>
      <c r="G16" s="943" t="s">
        <v>411</v>
      </c>
      <c r="H16" s="1253" t="s">
        <v>413</v>
      </c>
      <c r="I16" s="1253"/>
      <c r="J16" s="1253"/>
      <c r="K16" s="944" t="s">
        <v>410</v>
      </c>
      <c r="L16" s="945" t="s">
        <v>1074</v>
      </c>
      <c r="M16" s="945" t="s">
        <v>1074</v>
      </c>
      <c r="N16" s="945">
        <v>386294</v>
      </c>
      <c r="O16" s="946">
        <v>1001791303</v>
      </c>
      <c r="P16" s="946">
        <v>964720935.90999997</v>
      </c>
      <c r="Q16" s="946">
        <v>909732057.24999988</v>
      </c>
      <c r="S16" s="958"/>
    </row>
    <row r="17" spans="1:19" ht="17.25">
      <c r="A17" s="1236"/>
      <c r="B17" s="1237"/>
      <c r="C17" s="1237"/>
      <c r="D17" s="1237"/>
      <c r="E17" s="1237"/>
      <c r="F17" s="1237"/>
      <c r="G17" s="1237"/>
      <c r="H17" s="1237"/>
      <c r="I17" s="1237"/>
      <c r="J17" s="1237"/>
      <c r="K17" s="1237"/>
      <c r="L17" s="1237"/>
      <c r="M17" s="1237"/>
      <c r="N17" s="1237"/>
      <c r="O17" s="1237"/>
      <c r="P17" s="1237"/>
      <c r="Q17" s="1238"/>
      <c r="S17" s="799"/>
    </row>
    <row r="18" spans="1:19" ht="17.25">
      <c r="A18" s="1155" t="s">
        <v>1075</v>
      </c>
      <c r="B18" s="1156"/>
      <c r="C18" s="1156"/>
      <c r="D18" s="1156"/>
      <c r="E18" s="1156"/>
      <c r="F18" s="1156"/>
      <c r="G18" s="1156"/>
      <c r="H18" s="1156"/>
      <c r="I18" s="1156"/>
      <c r="J18" s="1156"/>
      <c r="K18" s="1156"/>
      <c r="L18" s="1156"/>
      <c r="M18" s="1156"/>
      <c r="N18" s="1156"/>
      <c r="O18" s="1156"/>
      <c r="P18" s="1156"/>
      <c r="Q18" s="1157"/>
      <c r="S18" s="799"/>
    </row>
    <row r="19" spans="1:19" ht="15">
      <c r="A19" s="962"/>
      <c r="B19" s="932"/>
      <c r="C19" s="932"/>
      <c r="D19" s="932"/>
      <c r="E19" s="932"/>
      <c r="F19" s="932"/>
      <c r="G19" s="932"/>
      <c r="H19" s="932"/>
      <c r="I19" s="932"/>
      <c r="J19" s="932"/>
      <c r="K19" s="932"/>
      <c r="L19" s="932"/>
      <c r="M19" s="932"/>
      <c r="N19" s="932"/>
      <c r="O19" s="932"/>
      <c r="P19" s="932"/>
      <c r="Q19" s="933"/>
      <c r="S19" s="800"/>
    </row>
    <row r="20" spans="1:19">
      <c r="A20" s="1239" t="s">
        <v>1076</v>
      </c>
      <c r="B20" s="1240"/>
      <c r="C20" s="1240"/>
      <c r="D20" s="1240"/>
      <c r="E20" s="1240"/>
      <c r="F20" s="1240"/>
      <c r="G20" s="1240"/>
      <c r="H20" s="1240"/>
      <c r="I20" s="1240"/>
      <c r="J20" s="1240"/>
      <c r="K20" s="1240"/>
      <c r="L20" s="1240"/>
      <c r="M20" s="1240"/>
      <c r="N20" s="1240"/>
      <c r="O20" s="1240"/>
      <c r="P20" s="1240"/>
      <c r="Q20" s="1241"/>
    </row>
    <row r="21" spans="1:19">
      <c r="A21" s="1242"/>
      <c r="B21" s="1243"/>
      <c r="C21" s="1243"/>
      <c r="D21" s="1243"/>
      <c r="E21" s="1243"/>
      <c r="F21" s="1243"/>
      <c r="G21" s="1243"/>
      <c r="H21" s="1243"/>
      <c r="I21" s="1243"/>
      <c r="J21" s="1243"/>
      <c r="K21" s="1243"/>
      <c r="L21" s="1243"/>
      <c r="M21" s="1243"/>
      <c r="N21" s="1243"/>
      <c r="O21" s="1243"/>
      <c r="P21" s="1243"/>
      <c r="Q21" s="1244"/>
    </row>
    <row r="22" spans="1:19">
      <c r="A22" s="1242"/>
      <c r="B22" s="1243"/>
      <c r="C22" s="1243"/>
      <c r="D22" s="1243"/>
      <c r="E22" s="1243"/>
      <c r="F22" s="1243"/>
      <c r="G22" s="1243"/>
      <c r="H22" s="1243"/>
      <c r="I22" s="1243"/>
      <c r="J22" s="1243"/>
      <c r="K22" s="1243"/>
      <c r="L22" s="1243"/>
      <c r="M22" s="1243"/>
      <c r="N22" s="1243"/>
      <c r="O22" s="1243"/>
      <c r="P22" s="1243"/>
      <c r="Q22" s="1244"/>
    </row>
    <row r="23" spans="1:19">
      <c r="A23" s="1242"/>
      <c r="B23" s="1243"/>
      <c r="C23" s="1243"/>
      <c r="D23" s="1243"/>
      <c r="E23" s="1243"/>
      <c r="F23" s="1243"/>
      <c r="G23" s="1243"/>
      <c r="H23" s="1243"/>
      <c r="I23" s="1243"/>
      <c r="J23" s="1243"/>
      <c r="K23" s="1243"/>
      <c r="L23" s="1243"/>
      <c r="M23" s="1243"/>
      <c r="N23" s="1243"/>
      <c r="O23" s="1243"/>
      <c r="P23" s="1243"/>
      <c r="Q23" s="1244"/>
    </row>
    <row r="24" spans="1:19">
      <c r="A24" s="1242"/>
      <c r="B24" s="1243"/>
      <c r="C24" s="1243"/>
      <c r="D24" s="1243"/>
      <c r="E24" s="1243"/>
      <c r="F24" s="1243"/>
      <c r="G24" s="1243"/>
      <c r="H24" s="1243"/>
      <c r="I24" s="1243"/>
      <c r="J24" s="1243"/>
      <c r="K24" s="1243"/>
      <c r="L24" s="1243"/>
      <c r="M24" s="1243"/>
      <c r="N24" s="1243"/>
      <c r="O24" s="1243"/>
      <c r="P24" s="1243"/>
      <c r="Q24" s="1244"/>
    </row>
    <row r="25" spans="1:19">
      <c r="A25" s="1242"/>
      <c r="B25" s="1243"/>
      <c r="C25" s="1243"/>
      <c r="D25" s="1243"/>
      <c r="E25" s="1243"/>
      <c r="F25" s="1243"/>
      <c r="G25" s="1243"/>
      <c r="H25" s="1243"/>
      <c r="I25" s="1243"/>
      <c r="J25" s="1243"/>
      <c r="K25" s="1243"/>
      <c r="L25" s="1243"/>
      <c r="M25" s="1243"/>
      <c r="N25" s="1243"/>
      <c r="O25" s="1243"/>
      <c r="P25" s="1243"/>
      <c r="Q25" s="1244"/>
    </row>
    <row r="26" spans="1:19">
      <c r="A26" s="1242"/>
      <c r="B26" s="1243"/>
      <c r="C26" s="1243"/>
      <c r="D26" s="1243"/>
      <c r="E26" s="1243"/>
      <c r="F26" s="1243"/>
      <c r="G26" s="1243"/>
      <c r="H26" s="1243"/>
      <c r="I26" s="1243"/>
      <c r="J26" s="1243"/>
      <c r="K26" s="1243"/>
      <c r="L26" s="1243"/>
      <c r="M26" s="1243"/>
      <c r="N26" s="1243"/>
      <c r="O26" s="1243"/>
      <c r="P26" s="1243"/>
      <c r="Q26" s="1244"/>
      <c r="S26" s="958"/>
    </row>
    <row r="27" spans="1:19" s="947" customFormat="1" ht="25.5" customHeight="1">
      <c r="A27" s="943">
        <v>1</v>
      </c>
      <c r="B27" s="943">
        <v>2</v>
      </c>
      <c r="C27" s="943">
        <v>2</v>
      </c>
      <c r="D27" s="943">
        <v>3</v>
      </c>
      <c r="E27" s="943">
        <v>2</v>
      </c>
      <c r="F27" s="943">
        <v>322</v>
      </c>
      <c r="G27" s="943" t="s">
        <v>416</v>
      </c>
      <c r="H27" s="1253" t="s">
        <v>414</v>
      </c>
      <c r="I27" s="1253"/>
      <c r="J27" s="1253"/>
      <c r="K27" s="943" t="s">
        <v>415</v>
      </c>
      <c r="L27" s="945" t="s">
        <v>1077</v>
      </c>
      <c r="M27" s="945" t="s">
        <v>1077</v>
      </c>
      <c r="N27" s="945">
        <v>109993</v>
      </c>
      <c r="O27" s="946">
        <v>6957037174</v>
      </c>
      <c r="P27" s="946">
        <v>8092135534.7999954</v>
      </c>
      <c r="Q27" s="946">
        <v>6949812061.5499973</v>
      </c>
      <c r="S27" s="799"/>
    </row>
    <row r="28" spans="1:19" ht="17.25">
      <c r="A28" s="1236"/>
      <c r="B28" s="1237"/>
      <c r="C28" s="1237"/>
      <c r="D28" s="1237"/>
      <c r="E28" s="1237"/>
      <c r="F28" s="1237"/>
      <c r="G28" s="1237"/>
      <c r="H28" s="1237"/>
      <c r="I28" s="1237"/>
      <c r="J28" s="1237"/>
      <c r="K28" s="1237"/>
      <c r="L28" s="1237"/>
      <c r="M28" s="1237"/>
      <c r="N28" s="1237"/>
      <c r="O28" s="1237"/>
      <c r="P28" s="1237"/>
      <c r="Q28" s="1238"/>
      <c r="S28" s="799"/>
    </row>
    <row r="29" spans="1:19" ht="26.25" customHeight="1">
      <c r="A29" s="1262" t="s">
        <v>1500</v>
      </c>
      <c r="B29" s="1263"/>
      <c r="C29" s="1263"/>
      <c r="D29" s="1263"/>
      <c r="E29" s="1263"/>
      <c r="F29" s="1263"/>
      <c r="G29" s="1263"/>
      <c r="H29" s="1263"/>
      <c r="I29" s="1263"/>
      <c r="J29" s="1263"/>
      <c r="K29" s="1263"/>
      <c r="L29" s="1263"/>
      <c r="M29" s="1263"/>
      <c r="N29" s="1263"/>
      <c r="O29" s="1263"/>
      <c r="P29" s="1263"/>
      <c r="Q29" s="1264"/>
      <c r="S29" s="800"/>
    </row>
    <row r="30" spans="1:19">
      <c r="A30" s="931"/>
      <c r="B30" s="932"/>
      <c r="C30" s="932"/>
      <c r="D30" s="932"/>
      <c r="E30" s="932"/>
      <c r="F30" s="932"/>
      <c r="G30" s="932"/>
      <c r="H30" s="932"/>
      <c r="I30" s="932"/>
      <c r="J30" s="932"/>
      <c r="K30" s="932"/>
      <c r="L30" s="932"/>
      <c r="M30" s="932"/>
      <c r="N30" s="932"/>
      <c r="O30" s="932"/>
      <c r="P30" s="932"/>
      <c r="Q30" s="933"/>
    </row>
    <row r="31" spans="1:19">
      <c r="A31" s="1239" t="s">
        <v>1078</v>
      </c>
      <c r="B31" s="1240"/>
      <c r="C31" s="1240"/>
      <c r="D31" s="1240"/>
      <c r="E31" s="1240"/>
      <c r="F31" s="1240"/>
      <c r="G31" s="1240"/>
      <c r="H31" s="1240"/>
      <c r="I31" s="1240"/>
      <c r="J31" s="1240"/>
      <c r="K31" s="1240"/>
      <c r="L31" s="1240"/>
      <c r="M31" s="1240"/>
      <c r="N31" s="1240"/>
      <c r="O31" s="1240"/>
      <c r="P31" s="1240"/>
      <c r="Q31" s="1241"/>
    </row>
    <row r="32" spans="1:19">
      <c r="A32" s="1242"/>
      <c r="B32" s="1243"/>
      <c r="C32" s="1243"/>
      <c r="D32" s="1243"/>
      <c r="E32" s="1243"/>
      <c r="F32" s="1243"/>
      <c r="G32" s="1243"/>
      <c r="H32" s="1243"/>
      <c r="I32" s="1243"/>
      <c r="J32" s="1243"/>
      <c r="K32" s="1243"/>
      <c r="L32" s="1243"/>
      <c r="M32" s="1243"/>
      <c r="N32" s="1243"/>
      <c r="O32" s="1243"/>
      <c r="P32" s="1243"/>
      <c r="Q32" s="1244"/>
    </row>
    <row r="33" spans="1:19">
      <c r="A33" s="1242"/>
      <c r="B33" s="1243"/>
      <c r="C33" s="1243"/>
      <c r="D33" s="1243"/>
      <c r="E33" s="1243"/>
      <c r="F33" s="1243"/>
      <c r="G33" s="1243"/>
      <c r="H33" s="1243"/>
      <c r="I33" s="1243"/>
      <c r="J33" s="1243"/>
      <c r="K33" s="1243"/>
      <c r="L33" s="1243"/>
      <c r="M33" s="1243"/>
      <c r="N33" s="1243"/>
      <c r="O33" s="1243"/>
      <c r="P33" s="1243"/>
      <c r="Q33" s="1244"/>
    </row>
    <row r="34" spans="1:19">
      <c r="A34" s="1242"/>
      <c r="B34" s="1243"/>
      <c r="C34" s="1243"/>
      <c r="D34" s="1243"/>
      <c r="E34" s="1243"/>
      <c r="F34" s="1243"/>
      <c r="G34" s="1243"/>
      <c r="H34" s="1243"/>
      <c r="I34" s="1243"/>
      <c r="J34" s="1243"/>
      <c r="K34" s="1243"/>
      <c r="L34" s="1243"/>
      <c r="M34" s="1243"/>
      <c r="N34" s="1243"/>
      <c r="O34" s="1243"/>
      <c r="P34" s="1243"/>
      <c r="Q34" s="1244"/>
    </row>
    <row r="35" spans="1:19">
      <c r="A35" s="1242"/>
      <c r="B35" s="1243"/>
      <c r="C35" s="1243"/>
      <c r="D35" s="1243"/>
      <c r="E35" s="1243"/>
      <c r="F35" s="1243"/>
      <c r="G35" s="1243"/>
      <c r="H35" s="1243"/>
      <c r="I35" s="1243"/>
      <c r="J35" s="1243"/>
      <c r="K35" s="1243"/>
      <c r="L35" s="1243"/>
      <c r="M35" s="1243"/>
      <c r="N35" s="1243"/>
      <c r="O35" s="1243"/>
      <c r="P35" s="1243"/>
      <c r="Q35" s="1244"/>
    </row>
    <row r="36" spans="1:19">
      <c r="A36" s="1254"/>
      <c r="B36" s="1255"/>
      <c r="C36" s="1255"/>
      <c r="D36" s="1255"/>
      <c r="E36" s="1255"/>
      <c r="F36" s="1255"/>
      <c r="G36" s="1255"/>
      <c r="H36" s="1255"/>
      <c r="I36" s="1255"/>
      <c r="J36" s="1255"/>
      <c r="K36" s="1255"/>
      <c r="L36" s="1255"/>
      <c r="M36" s="1255"/>
      <c r="N36" s="1255"/>
      <c r="O36" s="1255"/>
      <c r="P36" s="1255"/>
      <c r="Q36" s="1256"/>
    </row>
    <row r="37" spans="1:19" ht="12.75" customHeight="1">
      <c r="A37" s="517"/>
      <c r="B37" s="517"/>
      <c r="C37" s="517"/>
      <c r="D37" s="517"/>
      <c r="E37" s="936"/>
      <c r="F37" s="936"/>
      <c r="G37" s="936"/>
      <c r="H37" s="936"/>
      <c r="I37" s="936"/>
      <c r="J37" s="936"/>
      <c r="K37" s="936"/>
      <c r="L37" s="936"/>
      <c r="M37" s="936"/>
      <c r="N37" s="936"/>
      <c r="O37" s="936"/>
      <c r="P37" s="936"/>
      <c r="Q37" s="936"/>
    </row>
    <row r="38" spans="1:19" ht="12.75" customHeight="1">
      <c r="A38" s="517"/>
      <c r="B38" s="517"/>
      <c r="C38" s="517"/>
      <c r="D38" s="517"/>
      <c r="E38" s="936"/>
      <c r="F38" s="936"/>
      <c r="G38" s="936"/>
      <c r="H38" s="936"/>
      <c r="I38" s="936"/>
      <c r="J38" s="936"/>
      <c r="K38" s="936"/>
      <c r="L38" s="936"/>
      <c r="M38" s="936"/>
      <c r="N38" s="936"/>
      <c r="O38" s="936"/>
      <c r="P38" s="936"/>
      <c r="Q38" s="936"/>
    </row>
    <row r="39" spans="1:19" ht="12.75" customHeight="1">
      <c r="A39" s="517"/>
      <c r="B39" s="517"/>
      <c r="C39" s="517"/>
      <c r="D39" s="517"/>
      <c r="E39" s="936"/>
      <c r="F39" s="936"/>
      <c r="G39" s="936"/>
      <c r="H39" s="936"/>
      <c r="I39" s="936"/>
      <c r="J39" s="936"/>
      <c r="K39" s="936"/>
      <c r="L39" s="936"/>
      <c r="M39" s="936"/>
      <c r="N39" s="936"/>
      <c r="O39" s="936"/>
      <c r="P39" s="936"/>
      <c r="Q39" s="936"/>
    </row>
    <row r="40" spans="1:19" ht="12.75" customHeight="1">
      <c r="A40" s="517"/>
      <c r="B40" s="517"/>
      <c r="C40" s="517"/>
      <c r="D40" s="517"/>
      <c r="E40" s="936"/>
      <c r="F40" s="936"/>
      <c r="G40" s="936"/>
      <c r="H40" s="936"/>
      <c r="I40" s="936"/>
      <c r="J40" s="936"/>
      <c r="K40" s="936"/>
      <c r="L40" s="936"/>
      <c r="M40" s="936"/>
      <c r="N40" s="936"/>
      <c r="O40" s="936"/>
      <c r="P40" s="936"/>
      <c r="Q40" s="936"/>
    </row>
    <row r="41" spans="1:19" ht="13.5" customHeight="1">
      <c r="A41" s="519"/>
      <c r="B41" s="519"/>
      <c r="C41" s="519"/>
      <c r="E41" s="520"/>
      <c r="F41" s="521"/>
      <c r="G41" s="521"/>
      <c r="H41" s="521"/>
      <c r="I41" s="522"/>
      <c r="J41" s="522"/>
      <c r="K41" s="522"/>
      <c r="L41" s="522"/>
      <c r="M41" s="522"/>
      <c r="N41" s="522"/>
      <c r="O41" s="524"/>
      <c r="P41" s="522"/>
      <c r="Q41" s="522"/>
      <c r="R41" s="523"/>
    </row>
    <row r="42" spans="1:19" s="525" customFormat="1" ht="14.25" customHeight="1">
      <c r="A42" s="1257" t="s">
        <v>1067</v>
      </c>
      <c r="B42" s="1257"/>
      <c r="C42" s="1258"/>
      <c r="D42" s="1258"/>
      <c r="E42" s="1258"/>
      <c r="F42" s="1258"/>
      <c r="G42" s="1258"/>
      <c r="H42" s="1258"/>
      <c r="I42" s="1258"/>
      <c r="J42" s="528"/>
      <c r="K42" s="526" t="s">
        <v>1068</v>
      </c>
      <c r="L42" s="730"/>
      <c r="M42" s="959"/>
      <c r="N42" s="959"/>
      <c r="O42" s="960"/>
      <c r="P42" s="961"/>
      <c r="Q42" s="528"/>
      <c r="R42" s="530"/>
      <c r="S42" s="963"/>
    </row>
    <row r="43" spans="1:19" s="525" customFormat="1" ht="45.75" customHeight="1">
      <c r="B43" s="1162" t="s">
        <v>1079</v>
      </c>
      <c r="C43" s="1162"/>
      <c r="D43" s="1162"/>
      <c r="E43" s="1162"/>
      <c r="F43" s="1162"/>
      <c r="G43" s="1162"/>
      <c r="H43" s="1162"/>
      <c r="I43" s="1162"/>
      <c r="J43" s="531"/>
      <c r="L43" s="1162" t="s">
        <v>1070</v>
      </c>
      <c r="M43" s="1162"/>
      <c r="N43" s="1162"/>
      <c r="O43" s="1162"/>
      <c r="P43" s="1162"/>
      <c r="S43" s="963"/>
    </row>
  </sheetData>
  <mergeCells count="29">
    <mergeCell ref="A7:Q8"/>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43:I43"/>
    <mergeCell ref="L43:P43"/>
    <mergeCell ref="A9:Q15"/>
    <mergeCell ref="H16:J16"/>
    <mergeCell ref="A17:Q17"/>
    <mergeCell ref="A18:Q18"/>
    <mergeCell ref="A20:Q26"/>
    <mergeCell ref="H27:J27"/>
    <mergeCell ref="A28:Q28"/>
    <mergeCell ref="A29:Q29"/>
    <mergeCell ref="A31:Q36"/>
    <mergeCell ref="A42:B42"/>
    <mergeCell ref="C42:I42"/>
  </mergeCells>
  <printOptions horizontalCentered="1"/>
  <pageMargins left="0.23622047244094491" right="0.23622047244094491" top="1.0236220472440944" bottom="0.74803149606299213" header="0.31496062992125984" footer="0.31496062992125984"/>
  <pageSetup scale="74" fitToHeight="0" orientation="landscape" r:id="rId1"/>
  <headerFooter scaleWithDoc="0" alignWithMargins="0">
    <oddHeader>&amp;L&amp;G&amp;R&amp;G</oddHeader>
    <oddFooter>&amp;R&amp;G</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S36"/>
  <sheetViews>
    <sheetView showGridLines="0" view="pageBreakPreview" zoomScale="60" zoomScaleNormal="142"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19.42578125" style="513" customWidth="1"/>
    <col min="11" max="11" width="10.7109375" style="513" customWidth="1"/>
    <col min="12" max="15" width="12.7109375" style="513" customWidth="1"/>
    <col min="16" max="16" width="17.5703125" style="513" bestFit="1" customWidth="1"/>
    <col min="17" max="17" width="14.7109375" style="513" customWidth="1"/>
    <col min="18" max="18" width="11.42578125" style="513"/>
    <col min="19" max="19" width="11.5703125" style="513" bestFit="1" customWidth="1"/>
    <col min="20" max="256" width="11.42578125" style="513"/>
    <col min="257" max="263" width="5" style="513" customWidth="1"/>
    <col min="264" max="264" width="10.28515625" style="513" customWidth="1"/>
    <col min="265" max="265" width="20.7109375" style="513" customWidth="1"/>
    <col min="266" max="266" width="19.42578125" style="513" customWidth="1"/>
    <col min="267" max="267" width="10.7109375" style="513" customWidth="1"/>
    <col min="268" max="271" width="12.7109375" style="513" customWidth="1"/>
    <col min="272" max="272" width="17.5703125" style="513" bestFit="1" customWidth="1"/>
    <col min="273" max="273" width="14.7109375" style="513" customWidth="1"/>
    <col min="274" max="274" width="11.42578125" style="513"/>
    <col min="275" max="275" width="11.5703125" style="513" bestFit="1" customWidth="1"/>
    <col min="276" max="512" width="11.42578125" style="513"/>
    <col min="513" max="519" width="5" style="513" customWidth="1"/>
    <col min="520" max="520" width="10.28515625" style="513" customWidth="1"/>
    <col min="521" max="521" width="20.7109375" style="513" customWidth="1"/>
    <col min="522" max="522" width="19.42578125" style="513" customWidth="1"/>
    <col min="523" max="523" width="10.7109375" style="513" customWidth="1"/>
    <col min="524" max="527" width="12.7109375" style="513" customWidth="1"/>
    <col min="528" max="528" width="17.5703125" style="513" bestFit="1" customWidth="1"/>
    <col min="529" max="529" width="14.7109375" style="513" customWidth="1"/>
    <col min="530" max="530" width="11.42578125" style="513"/>
    <col min="531" max="531" width="11.5703125" style="513" bestFit="1" customWidth="1"/>
    <col min="532" max="768" width="11.42578125" style="513"/>
    <col min="769" max="775" width="5" style="513" customWidth="1"/>
    <col min="776" max="776" width="10.28515625" style="513" customWidth="1"/>
    <col min="777" max="777" width="20.7109375" style="513" customWidth="1"/>
    <col min="778" max="778" width="19.42578125" style="513" customWidth="1"/>
    <col min="779" max="779" width="10.7109375" style="513" customWidth="1"/>
    <col min="780" max="783" width="12.7109375" style="513" customWidth="1"/>
    <col min="784" max="784" width="17.5703125" style="513" bestFit="1" customWidth="1"/>
    <col min="785" max="785" width="14.7109375" style="513" customWidth="1"/>
    <col min="786" max="786" width="11.42578125" style="513"/>
    <col min="787" max="787" width="11.5703125" style="513" bestFit="1" customWidth="1"/>
    <col min="788" max="1024" width="11.42578125" style="513"/>
    <col min="1025" max="1031" width="5" style="513" customWidth="1"/>
    <col min="1032" max="1032" width="10.28515625" style="513" customWidth="1"/>
    <col min="1033" max="1033" width="20.7109375" style="513" customWidth="1"/>
    <col min="1034" max="1034" width="19.42578125" style="513" customWidth="1"/>
    <col min="1035" max="1035" width="10.7109375" style="513" customWidth="1"/>
    <col min="1036" max="1039" width="12.7109375" style="513" customWidth="1"/>
    <col min="1040" max="1040" width="17.5703125" style="513" bestFit="1" customWidth="1"/>
    <col min="1041" max="1041" width="14.7109375" style="513" customWidth="1"/>
    <col min="1042" max="1042" width="11.42578125" style="513"/>
    <col min="1043" max="1043" width="11.5703125" style="513" bestFit="1" customWidth="1"/>
    <col min="1044" max="1280" width="11.42578125" style="513"/>
    <col min="1281" max="1287" width="5" style="513" customWidth="1"/>
    <col min="1288" max="1288" width="10.28515625" style="513" customWidth="1"/>
    <col min="1289" max="1289" width="20.7109375" style="513" customWidth="1"/>
    <col min="1290" max="1290" width="19.42578125" style="513" customWidth="1"/>
    <col min="1291" max="1291" width="10.7109375" style="513" customWidth="1"/>
    <col min="1292" max="1295" width="12.7109375" style="513" customWidth="1"/>
    <col min="1296" max="1296" width="17.5703125" style="513" bestFit="1" customWidth="1"/>
    <col min="1297" max="1297" width="14.7109375" style="513" customWidth="1"/>
    <col min="1298" max="1298" width="11.42578125" style="513"/>
    <col min="1299" max="1299" width="11.5703125" style="513" bestFit="1" customWidth="1"/>
    <col min="1300" max="1536" width="11.42578125" style="513"/>
    <col min="1537" max="1543" width="5" style="513" customWidth="1"/>
    <col min="1544" max="1544" width="10.28515625" style="513" customWidth="1"/>
    <col min="1545" max="1545" width="20.7109375" style="513" customWidth="1"/>
    <col min="1546" max="1546" width="19.42578125" style="513" customWidth="1"/>
    <col min="1547" max="1547" width="10.7109375" style="513" customWidth="1"/>
    <col min="1548" max="1551" width="12.7109375" style="513" customWidth="1"/>
    <col min="1552" max="1552" width="17.5703125" style="513" bestFit="1" customWidth="1"/>
    <col min="1553" max="1553" width="14.7109375" style="513" customWidth="1"/>
    <col min="1554" max="1554" width="11.42578125" style="513"/>
    <col min="1555" max="1555" width="11.5703125" style="513" bestFit="1" customWidth="1"/>
    <col min="1556" max="1792" width="11.42578125" style="513"/>
    <col min="1793" max="1799" width="5" style="513" customWidth="1"/>
    <col min="1800" max="1800" width="10.28515625" style="513" customWidth="1"/>
    <col min="1801" max="1801" width="20.7109375" style="513" customWidth="1"/>
    <col min="1802" max="1802" width="19.42578125" style="513" customWidth="1"/>
    <col min="1803" max="1803" width="10.7109375" style="513" customWidth="1"/>
    <col min="1804" max="1807" width="12.7109375" style="513" customWidth="1"/>
    <col min="1808" max="1808" width="17.5703125" style="513" bestFit="1" customWidth="1"/>
    <col min="1809" max="1809" width="14.7109375" style="513" customWidth="1"/>
    <col min="1810" max="1810" width="11.42578125" style="513"/>
    <col min="1811" max="1811" width="11.5703125" style="513" bestFit="1" customWidth="1"/>
    <col min="1812" max="2048" width="11.42578125" style="513"/>
    <col min="2049" max="2055" width="5" style="513" customWidth="1"/>
    <col min="2056" max="2056" width="10.28515625" style="513" customWidth="1"/>
    <col min="2057" max="2057" width="20.7109375" style="513" customWidth="1"/>
    <col min="2058" max="2058" width="19.42578125" style="513" customWidth="1"/>
    <col min="2059" max="2059" width="10.7109375" style="513" customWidth="1"/>
    <col min="2060" max="2063" width="12.7109375" style="513" customWidth="1"/>
    <col min="2064" max="2064" width="17.5703125" style="513" bestFit="1" customWidth="1"/>
    <col min="2065" max="2065" width="14.7109375" style="513" customWidth="1"/>
    <col min="2066" max="2066" width="11.42578125" style="513"/>
    <col min="2067" max="2067" width="11.5703125" style="513" bestFit="1" customWidth="1"/>
    <col min="2068" max="2304" width="11.42578125" style="513"/>
    <col min="2305" max="2311" width="5" style="513" customWidth="1"/>
    <col min="2312" max="2312" width="10.28515625" style="513" customWidth="1"/>
    <col min="2313" max="2313" width="20.7109375" style="513" customWidth="1"/>
    <col min="2314" max="2314" width="19.42578125" style="513" customWidth="1"/>
    <col min="2315" max="2315" width="10.7109375" style="513" customWidth="1"/>
    <col min="2316" max="2319" width="12.7109375" style="513" customWidth="1"/>
    <col min="2320" max="2320" width="17.5703125" style="513" bestFit="1" customWidth="1"/>
    <col min="2321" max="2321" width="14.7109375" style="513" customWidth="1"/>
    <col min="2322" max="2322" width="11.42578125" style="513"/>
    <col min="2323" max="2323" width="11.5703125" style="513" bestFit="1" customWidth="1"/>
    <col min="2324" max="2560" width="11.42578125" style="513"/>
    <col min="2561" max="2567" width="5" style="513" customWidth="1"/>
    <col min="2568" max="2568" width="10.28515625" style="513" customWidth="1"/>
    <col min="2569" max="2569" width="20.7109375" style="513" customWidth="1"/>
    <col min="2570" max="2570" width="19.42578125" style="513" customWidth="1"/>
    <col min="2571" max="2571" width="10.7109375" style="513" customWidth="1"/>
    <col min="2572" max="2575" width="12.7109375" style="513" customWidth="1"/>
    <col min="2576" max="2576" width="17.5703125" style="513" bestFit="1" customWidth="1"/>
    <col min="2577" max="2577" width="14.7109375" style="513" customWidth="1"/>
    <col min="2578" max="2578" width="11.42578125" style="513"/>
    <col min="2579" max="2579" width="11.5703125" style="513" bestFit="1" customWidth="1"/>
    <col min="2580" max="2816" width="11.42578125" style="513"/>
    <col min="2817" max="2823" width="5" style="513" customWidth="1"/>
    <col min="2824" max="2824" width="10.28515625" style="513" customWidth="1"/>
    <col min="2825" max="2825" width="20.7109375" style="513" customWidth="1"/>
    <col min="2826" max="2826" width="19.42578125" style="513" customWidth="1"/>
    <col min="2827" max="2827" width="10.7109375" style="513" customWidth="1"/>
    <col min="2828" max="2831" width="12.7109375" style="513" customWidth="1"/>
    <col min="2832" max="2832" width="17.5703125" style="513" bestFit="1" customWidth="1"/>
    <col min="2833" max="2833" width="14.7109375" style="513" customWidth="1"/>
    <col min="2834" max="2834" width="11.42578125" style="513"/>
    <col min="2835" max="2835" width="11.5703125" style="513" bestFit="1" customWidth="1"/>
    <col min="2836" max="3072" width="11.42578125" style="513"/>
    <col min="3073" max="3079" width="5" style="513" customWidth="1"/>
    <col min="3080" max="3080" width="10.28515625" style="513" customWidth="1"/>
    <col min="3081" max="3081" width="20.7109375" style="513" customWidth="1"/>
    <col min="3082" max="3082" width="19.42578125" style="513" customWidth="1"/>
    <col min="3083" max="3083" width="10.7109375" style="513" customWidth="1"/>
    <col min="3084" max="3087" width="12.7109375" style="513" customWidth="1"/>
    <col min="3088" max="3088" width="17.5703125" style="513" bestFit="1" customWidth="1"/>
    <col min="3089" max="3089" width="14.7109375" style="513" customWidth="1"/>
    <col min="3090" max="3090" width="11.42578125" style="513"/>
    <col min="3091" max="3091" width="11.5703125" style="513" bestFit="1" customWidth="1"/>
    <col min="3092" max="3328" width="11.42578125" style="513"/>
    <col min="3329" max="3335" width="5" style="513" customWidth="1"/>
    <col min="3336" max="3336" width="10.28515625" style="513" customWidth="1"/>
    <col min="3337" max="3337" width="20.7109375" style="513" customWidth="1"/>
    <col min="3338" max="3338" width="19.42578125" style="513" customWidth="1"/>
    <col min="3339" max="3339" width="10.7109375" style="513" customWidth="1"/>
    <col min="3340" max="3343" width="12.7109375" style="513" customWidth="1"/>
    <col min="3344" max="3344" width="17.5703125" style="513" bestFit="1" customWidth="1"/>
    <col min="3345" max="3345" width="14.7109375" style="513" customWidth="1"/>
    <col min="3346" max="3346" width="11.42578125" style="513"/>
    <col min="3347" max="3347" width="11.5703125" style="513" bestFit="1" customWidth="1"/>
    <col min="3348" max="3584" width="11.42578125" style="513"/>
    <col min="3585" max="3591" width="5" style="513" customWidth="1"/>
    <col min="3592" max="3592" width="10.28515625" style="513" customWidth="1"/>
    <col min="3593" max="3593" width="20.7109375" style="513" customWidth="1"/>
    <col min="3594" max="3594" width="19.42578125" style="513" customWidth="1"/>
    <col min="3595" max="3595" width="10.7109375" style="513" customWidth="1"/>
    <col min="3596" max="3599" width="12.7109375" style="513" customWidth="1"/>
    <col min="3600" max="3600" width="17.5703125" style="513" bestFit="1" customWidth="1"/>
    <col min="3601" max="3601" width="14.7109375" style="513" customWidth="1"/>
    <col min="3602" max="3602" width="11.42578125" style="513"/>
    <col min="3603" max="3603" width="11.5703125" style="513" bestFit="1" customWidth="1"/>
    <col min="3604" max="3840" width="11.42578125" style="513"/>
    <col min="3841" max="3847" width="5" style="513" customWidth="1"/>
    <col min="3848" max="3848" width="10.28515625" style="513" customWidth="1"/>
    <col min="3849" max="3849" width="20.7109375" style="513" customWidth="1"/>
    <col min="3850" max="3850" width="19.42578125" style="513" customWidth="1"/>
    <col min="3851" max="3851" width="10.7109375" style="513" customWidth="1"/>
    <col min="3852" max="3855" width="12.7109375" style="513" customWidth="1"/>
    <col min="3856" max="3856" width="17.5703125" style="513" bestFit="1" customWidth="1"/>
    <col min="3857" max="3857" width="14.7109375" style="513" customWidth="1"/>
    <col min="3858" max="3858" width="11.42578125" style="513"/>
    <col min="3859" max="3859" width="11.5703125" style="513" bestFit="1" customWidth="1"/>
    <col min="3860" max="4096" width="11.42578125" style="513"/>
    <col min="4097" max="4103" width="5" style="513" customWidth="1"/>
    <col min="4104" max="4104" width="10.28515625" style="513" customWidth="1"/>
    <col min="4105" max="4105" width="20.7109375" style="513" customWidth="1"/>
    <col min="4106" max="4106" width="19.42578125" style="513" customWidth="1"/>
    <col min="4107" max="4107" width="10.7109375" style="513" customWidth="1"/>
    <col min="4108" max="4111" width="12.7109375" style="513" customWidth="1"/>
    <col min="4112" max="4112" width="17.5703125" style="513" bestFit="1" customWidth="1"/>
    <col min="4113" max="4113" width="14.7109375" style="513" customWidth="1"/>
    <col min="4114" max="4114" width="11.42578125" style="513"/>
    <col min="4115" max="4115" width="11.5703125" style="513" bestFit="1" customWidth="1"/>
    <col min="4116" max="4352" width="11.42578125" style="513"/>
    <col min="4353" max="4359" width="5" style="513" customWidth="1"/>
    <col min="4360" max="4360" width="10.28515625" style="513" customWidth="1"/>
    <col min="4361" max="4361" width="20.7109375" style="513" customWidth="1"/>
    <col min="4362" max="4362" width="19.42578125" style="513" customWidth="1"/>
    <col min="4363" max="4363" width="10.7109375" style="513" customWidth="1"/>
    <col min="4364" max="4367" width="12.7109375" style="513" customWidth="1"/>
    <col min="4368" max="4368" width="17.5703125" style="513" bestFit="1" customWidth="1"/>
    <col min="4369" max="4369" width="14.7109375" style="513" customWidth="1"/>
    <col min="4370" max="4370" width="11.42578125" style="513"/>
    <col min="4371" max="4371" width="11.5703125" style="513" bestFit="1" customWidth="1"/>
    <col min="4372" max="4608" width="11.42578125" style="513"/>
    <col min="4609" max="4615" width="5" style="513" customWidth="1"/>
    <col min="4616" max="4616" width="10.28515625" style="513" customWidth="1"/>
    <col min="4617" max="4617" width="20.7109375" style="513" customWidth="1"/>
    <col min="4618" max="4618" width="19.42578125" style="513" customWidth="1"/>
    <col min="4619" max="4619" width="10.7109375" style="513" customWidth="1"/>
    <col min="4620" max="4623" width="12.7109375" style="513" customWidth="1"/>
    <col min="4624" max="4624" width="17.5703125" style="513" bestFit="1" customWidth="1"/>
    <col min="4625" max="4625" width="14.7109375" style="513" customWidth="1"/>
    <col min="4626" max="4626" width="11.42578125" style="513"/>
    <col min="4627" max="4627" width="11.5703125" style="513" bestFit="1" customWidth="1"/>
    <col min="4628" max="4864" width="11.42578125" style="513"/>
    <col min="4865" max="4871" width="5" style="513" customWidth="1"/>
    <col min="4872" max="4872" width="10.28515625" style="513" customWidth="1"/>
    <col min="4873" max="4873" width="20.7109375" style="513" customWidth="1"/>
    <col min="4874" max="4874" width="19.42578125" style="513" customWidth="1"/>
    <col min="4875" max="4875" width="10.7109375" style="513" customWidth="1"/>
    <col min="4876" max="4879" width="12.7109375" style="513" customWidth="1"/>
    <col min="4880" max="4880" width="17.5703125" style="513" bestFit="1" customWidth="1"/>
    <col min="4881" max="4881" width="14.7109375" style="513" customWidth="1"/>
    <col min="4882" max="4882" width="11.42578125" style="513"/>
    <col min="4883" max="4883" width="11.5703125" style="513" bestFit="1" customWidth="1"/>
    <col min="4884" max="5120" width="11.42578125" style="513"/>
    <col min="5121" max="5127" width="5" style="513" customWidth="1"/>
    <col min="5128" max="5128" width="10.28515625" style="513" customWidth="1"/>
    <col min="5129" max="5129" width="20.7109375" style="513" customWidth="1"/>
    <col min="5130" max="5130" width="19.42578125" style="513" customWidth="1"/>
    <col min="5131" max="5131" width="10.7109375" style="513" customWidth="1"/>
    <col min="5132" max="5135" width="12.7109375" style="513" customWidth="1"/>
    <col min="5136" max="5136" width="17.5703125" style="513" bestFit="1" customWidth="1"/>
    <col min="5137" max="5137" width="14.7109375" style="513" customWidth="1"/>
    <col min="5138" max="5138" width="11.42578125" style="513"/>
    <col min="5139" max="5139" width="11.5703125" style="513" bestFit="1" customWidth="1"/>
    <col min="5140" max="5376" width="11.42578125" style="513"/>
    <col min="5377" max="5383" width="5" style="513" customWidth="1"/>
    <col min="5384" max="5384" width="10.28515625" style="513" customWidth="1"/>
    <col min="5385" max="5385" width="20.7109375" style="513" customWidth="1"/>
    <col min="5386" max="5386" width="19.42578125" style="513" customWidth="1"/>
    <col min="5387" max="5387" width="10.7109375" style="513" customWidth="1"/>
    <col min="5388" max="5391" width="12.7109375" style="513" customWidth="1"/>
    <col min="5392" max="5392" width="17.5703125" style="513" bestFit="1" customWidth="1"/>
    <col min="5393" max="5393" width="14.7109375" style="513" customWidth="1"/>
    <col min="5394" max="5394" width="11.42578125" style="513"/>
    <col min="5395" max="5395" width="11.5703125" style="513" bestFit="1" customWidth="1"/>
    <col min="5396" max="5632" width="11.42578125" style="513"/>
    <col min="5633" max="5639" width="5" style="513" customWidth="1"/>
    <col min="5640" max="5640" width="10.28515625" style="513" customWidth="1"/>
    <col min="5641" max="5641" width="20.7109375" style="513" customWidth="1"/>
    <col min="5642" max="5642" width="19.42578125" style="513" customWidth="1"/>
    <col min="5643" max="5643" width="10.7109375" style="513" customWidth="1"/>
    <col min="5644" max="5647" width="12.7109375" style="513" customWidth="1"/>
    <col min="5648" max="5648" width="17.5703125" style="513" bestFit="1" customWidth="1"/>
    <col min="5649" max="5649" width="14.7109375" style="513" customWidth="1"/>
    <col min="5650" max="5650" width="11.42578125" style="513"/>
    <col min="5651" max="5651" width="11.5703125" style="513" bestFit="1" customWidth="1"/>
    <col min="5652" max="5888" width="11.42578125" style="513"/>
    <col min="5889" max="5895" width="5" style="513" customWidth="1"/>
    <col min="5896" max="5896" width="10.28515625" style="513" customWidth="1"/>
    <col min="5897" max="5897" width="20.7109375" style="513" customWidth="1"/>
    <col min="5898" max="5898" width="19.42578125" style="513" customWidth="1"/>
    <col min="5899" max="5899" width="10.7109375" style="513" customWidth="1"/>
    <col min="5900" max="5903" width="12.7109375" style="513" customWidth="1"/>
    <col min="5904" max="5904" width="17.5703125" style="513" bestFit="1" customWidth="1"/>
    <col min="5905" max="5905" width="14.7109375" style="513" customWidth="1"/>
    <col min="5906" max="5906" width="11.42578125" style="513"/>
    <col min="5907" max="5907" width="11.5703125" style="513" bestFit="1" customWidth="1"/>
    <col min="5908" max="6144" width="11.42578125" style="513"/>
    <col min="6145" max="6151" width="5" style="513" customWidth="1"/>
    <col min="6152" max="6152" width="10.28515625" style="513" customWidth="1"/>
    <col min="6153" max="6153" width="20.7109375" style="513" customWidth="1"/>
    <col min="6154" max="6154" width="19.42578125" style="513" customWidth="1"/>
    <col min="6155" max="6155" width="10.7109375" style="513" customWidth="1"/>
    <col min="6156" max="6159" width="12.7109375" style="513" customWidth="1"/>
    <col min="6160" max="6160" width="17.5703125" style="513" bestFit="1" customWidth="1"/>
    <col min="6161" max="6161" width="14.7109375" style="513" customWidth="1"/>
    <col min="6162" max="6162" width="11.42578125" style="513"/>
    <col min="6163" max="6163" width="11.5703125" style="513" bestFit="1" customWidth="1"/>
    <col min="6164" max="6400" width="11.42578125" style="513"/>
    <col min="6401" max="6407" width="5" style="513" customWidth="1"/>
    <col min="6408" max="6408" width="10.28515625" style="513" customWidth="1"/>
    <col min="6409" max="6409" width="20.7109375" style="513" customWidth="1"/>
    <col min="6410" max="6410" width="19.42578125" style="513" customWidth="1"/>
    <col min="6411" max="6411" width="10.7109375" style="513" customWidth="1"/>
    <col min="6412" max="6415" width="12.7109375" style="513" customWidth="1"/>
    <col min="6416" max="6416" width="17.5703125" style="513" bestFit="1" customWidth="1"/>
    <col min="6417" max="6417" width="14.7109375" style="513" customWidth="1"/>
    <col min="6418" max="6418" width="11.42578125" style="513"/>
    <col min="6419" max="6419" width="11.5703125" style="513" bestFit="1" customWidth="1"/>
    <col min="6420" max="6656" width="11.42578125" style="513"/>
    <col min="6657" max="6663" width="5" style="513" customWidth="1"/>
    <col min="6664" max="6664" width="10.28515625" style="513" customWidth="1"/>
    <col min="6665" max="6665" width="20.7109375" style="513" customWidth="1"/>
    <col min="6666" max="6666" width="19.42578125" style="513" customWidth="1"/>
    <col min="6667" max="6667" width="10.7109375" style="513" customWidth="1"/>
    <col min="6668" max="6671" width="12.7109375" style="513" customWidth="1"/>
    <col min="6672" max="6672" width="17.5703125" style="513" bestFit="1" customWidth="1"/>
    <col min="6673" max="6673" width="14.7109375" style="513" customWidth="1"/>
    <col min="6674" max="6674" width="11.42578125" style="513"/>
    <col min="6675" max="6675" width="11.5703125" style="513" bestFit="1" customWidth="1"/>
    <col min="6676" max="6912" width="11.42578125" style="513"/>
    <col min="6913" max="6919" width="5" style="513" customWidth="1"/>
    <col min="6920" max="6920" width="10.28515625" style="513" customWidth="1"/>
    <col min="6921" max="6921" width="20.7109375" style="513" customWidth="1"/>
    <col min="6922" max="6922" width="19.42578125" style="513" customWidth="1"/>
    <col min="6923" max="6923" width="10.7109375" style="513" customWidth="1"/>
    <col min="6924" max="6927" width="12.7109375" style="513" customWidth="1"/>
    <col min="6928" max="6928" width="17.5703125" style="513" bestFit="1" customWidth="1"/>
    <col min="6929" max="6929" width="14.7109375" style="513" customWidth="1"/>
    <col min="6930" max="6930" width="11.42578125" style="513"/>
    <col min="6931" max="6931" width="11.5703125" style="513" bestFit="1" customWidth="1"/>
    <col min="6932" max="7168" width="11.42578125" style="513"/>
    <col min="7169" max="7175" width="5" style="513" customWidth="1"/>
    <col min="7176" max="7176" width="10.28515625" style="513" customWidth="1"/>
    <col min="7177" max="7177" width="20.7109375" style="513" customWidth="1"/>
    <col min="7178" max="7178" width="19.42578125" style="513" customWidth="1"/>
    <col min="7179" max="7179" width="10.7109375" style="513" customWidth="1"/>
    <col min="7180" max="7183" width="12.7109375" style="513" customWidth="1"/>
    <col min="7184" max="7184" width="17.5703125" style="513" bestFit="1" customWidth="1"/>
    <col min="7185" max="7185" width="14.7109375" style="513" customWidth="1"/>
    <col min="7186" max="7186" width="11.42578125" style="513"/>
    <col min="7187" max="7187" width="11.5703125" style="513" bestFit="1" customWidth="1"/>
    <col min="7188" max="7424" width="11.42578125" style="513"/>
    <col min="7425" max="7431" width="5" style="513" customWidth="1"/>
    <col min="7432" max="7432" width="10.28515625" style="513" customWidth="1"/>
    <col min="7433" max="7433" width="20.7109375" style="513" customWidth="1"/>
    <col min="7434" max="7434" width="19.42578125" style="513" customWidth="1"/>
    <col min="7435" max="7435" width="10.7109375" style="513" customWidth="1"/>
    <col min="7436" max="7439" width="12.7109375" style="513" customWidth="1"/>
    <col min="7440" max="7440" width="17.5703125" style="513" bestFit="1" customWidth="1"/>
    <col min="7441" max="7441" width="14.7109375" style="513" customWidth="1"/>
    <col min="7442" max="7442" width="11.42578125" style="513"/>
    <col min="7443" max="7443" width="11.5703125" style="513" bestFit="1" customWidth="1"/>
    <col min="7444" max="7680" width="11.42578125" style="513"/>
    <col min="7681" max="7687" width="5" style="513" customWidth="1"/>
    <col min="7688" max="7688" width="10.28515625" style="513" customWidth="1"/>
    <col min="7689" max="7689" width="20.7109375" style="513" customWidth="1"/>
    <col min="7690" max="7690" width="19.42578125" style="513" customWidth="1"/>
    <col min="7691" max="7691" width="10.7109375" style="513" customWidth="1"/>
    <col min="7692" max="7695" width="12.7109375" style="513" customWidth="1"/>
    <col min="7696" max="7696" width="17.5703125" style="513" bestFit="1" customWidth="1"/>
    <col min="7697" max="7697" width="14.7109375" style="513" customWidth="1"/>
    <col min="7698" max="7698" width="11.42578125" style="513"/>
    <col min="7699" max="7699" width="11.5703125" style="513" bestFit="1" customWidth="1"/>
    <col min="7700" max="7936" width="11.42578125" style="513"/>
    <col min="7937" max="7943" width="5" style="513" customWidth="1"/>
    <col min="7944" max="7944" width="10.28515625" style="513" customWidth="1"/>
    <col min="7945" max="7945" width="20.7109375" style="513" customWidth="1"/>
    <col min="7946" max="7946" width="19.42578125" style="513" customWidth="1"/>
    <col min="7947" max="7947" width="10.7109375" style="513" customWidth="1"/>
    <col min="7948" max="7951" width="12.7109375" style="513" customWidth="1"/>
    <col min="7952" max="7952" width="17.5703125" style="513" bestFit="1" customWidth="1"/>
    <col min="7953" max="7953" width="14.7109375" style="513" customWidth="1"/>
    <col min="7954" max="7954" width="11.42578125" style="513"/>
    <col min="7955" max="7955" width="11.5703125" style="513" bestFit="1" customWidth="1"/>
    <col min="7956" max="8192" width="11.42578125" style="513"/>
    <col min="8193" max="8199" width="5" style="513" customWidth="1"/>
    <col min="8200" max="8200" width="10.28515625" style="513" customWidth="1"/>
    <col min="8201" max="8201" width="20.7109375" style="513" customWidth="1"/>
    <col min="8202" max="8202" width="19.42578125" style="513" customWidth="1"/>
    <col min="8203" max="8203" width="10.7109375" style="513" customWidth="1"/>
    <col min="8204" max="8207" width="12.7109375" style="513" customWidth="1"/>
    <col min="8208" max="8208" width="17.5703125" style="513" bestFit="1" customWidth="1"/>
    <col min="8209" max="8209" width="14.7109375" style="513" customWidth="1"/>
    <col min="8210" max="8210" width="11.42578125" style="513"/>
    <col min="8211" max="8211" width="11.5703125" style="513" bestFit="1" customWidth="1"/>
    <col min="8212" max="8448" width="11.42578125" style="513"/>
    <col min="8449" max="8455" width="5" style="513" customWidth="1"/>
    <col min="8456" max="8456" width="10.28515625" style="513" customWidth="1"/>
    <col min="8457" max="8457" width="20.7109375" style="513" customWidth="1"/>
    <col min="8458" max="8458" width="19.42578125" style="513" customWidth="1"/>
    <col min="8459" max="8459" width="10.7109375" style="513" customWidth="1"/>
    <col min="8460" max="8463" width="12.7109375" style="513" customWidth="1"/>
    <col min="8464" max="8464" width="17.5703125" style="513" bestFit="1" customWidth="1"/>
    <col min="8465" max="8465" width="14.7109375" style="513" customWidth="1"/>
    <col min="8466" max="8466" width="11.42578125" style="513"/>
    <col min="8467" max="8467" width="11.5703125" style="513" bestFit="1" customWidth="1"/>
    <col min="8468" max="8704" width="11.42578125" style="513"/>
    <col min="8705" max="8711" width="5" style="513" customWidth="1"/>
    <col min="8712" max="8712" width="10.28515625" style="513" customWidth="1"/>
    <col min="8713" max="8713" width="20.7109375" style="513" customWidth="1"/>
    <col min="8714" max="8714" width="19.42578125" style="513" customWidth="1"/>
    <col min="8715" max="8715" width="10.7109375" style="513" customWidth="1"/>
    <col min="8716" max="8719" width="12.7109375" style="513" customWidth="1"/>
    <col min="8720" max="8720" width="17.5703125" style="513" bestFit="1" customWidth="1"/>
    <col min="8721" max="8721" width="14.7109375" style="513" customWidth="1"/>
    <col min="8722" max="8722" width="11.42578125" style="513"/>
    <col min="8723" max="8723" width="11.5703125" style="513" bestFit="1" customWidth="1"/>
    <col min="8724" max="8960" width="11.42578125" style="513"/>
    <col min="8961" max="8967" width="5" style="513" customWidth="1"/>
    <col min="8968" max="8968" width="10.28515625" style="513" customWidth="1"/>
    <col min="8969" max="8969" width="20.7109375" style="513" customWidth="1"/>
    <col min="8970" max="8970" width="19.42578125" style="513" customWidth="1"/>
    <col min="8971" max="8971" width="10.7109375" style="513" customWidth="1"/>
    <col min="8972" max="8975" width="12.7109375" style="513" customWidth="1"/>
    <col min="8976" max="8976" width="17.5703125" style="513" bestFit="1" customWidth="1"/>
    <col min="8977" max="8977" width="14.7109375" style="513" customWidth="1"/>
    <col min="8978" max="8978" width="11.42578125" style="513"/>
    <col min="8979" max="8979" width="11.5703125" style="513" bestFit="1" customWidth="1"/>
    <col min="8980" max="9216" width="11.42578125" style="513"/>
    <col min="9217" max="9223" width="5" style="513" customWidth="1"/>
    <col min="9224" max="9224" width="10.28515625" style="513" customWidth="1"/>
    <col min="9225" max="9225" width="20.7109375" style="513" customWidth="1"/>
    <col min="9226" max="9226" width="19.42578125" style="513" customWidth="1"/>
    <col min="9227" max="9227" width="10.7109375" style="513" customWidth="1"/>
    <col min="9228" max="9231" width="12.7109375" style="513" customWidth="1"/>
    <col min="9232" max="9232" width="17.5703125" style="513" bestFit="1" customWidth="1"/>
    <col min="9233" max="9233" width="14.7109375" style="513" customWidth="1"/>
    <col min="9234" max="9234" width="11.42578125" style="513"/>
    <col min="9235" max="9235" width="11.5703125" style="513" bestFit="1" customWidth="1"/>
    <col min="9236" max="9472" width="11.42578125" style="513"/>
    <col min="9473" max="9479" width="5" style="513" customWidth="1"/>
    <col min="9480" max="9480" width="10.28515625" style="513" customWidth="1"/>
    <col min="9481" max="9481" width="20.7109375" style="513" customWidth="1"/>
    <col min="9482" max="9482" width="19.42578125" style="513" customWidth="1"/>
    <col min="9483" max="9483" width="10.7109375" style="513" customWidth="1"/>
    <col min="9484" max="9487" width="12.7109375" style="513" customWidth="1"/>
    <col min="9488" max="9488" width="17.5703125" style="513" bestFit="1" customWidth="1"/>
    <col min="9489" max="9489" width="14.7109375" style="513" customWidth="1"/>
    <col min="9490" max="9490" width="11.42578125" style="513"/>
    <col min="9491" max="9491" width="11.5703125" style="513" bestFit="1" customWidth="1"/>
    <col min="9492" max="9728" width="11.42578125" style="513"/>
    <col min="9729" max="9735" width="5" style="513" customWidth="1"/>
    <col min="9736" max="9736" width="10.28515625" style="513" customWidth="1"/>
    <col min="9737" max="9737" width="20.7109375" style="513" customWidth="1"/>
    <col min="9738" max="9738" width="19.42578125" style="513" customWidth="1"/>
    <col min="9739" max="9739" width="10.7109375" style="513" customWidth="1"/>
    <col min="9740" max="9743" width="12.7109375" style="513" customWidth="1"/>
    <col min="9744" max="9744" width="17.5703125" style="513" bestFit="1" customWidth="1"/>
    <col min="9745" max="9745" width="14.7109375" style="513" customWidth="1"/>
    <col min="9746" max="9746" width="11.42578125" style="513"/>
    <col min="9747" max="9747" width="11.5703125" style="513" bestFit="1" customWidth="1"/>
    <col min="9748" max="9984" width="11.42578125" style="513"/>
    <col min="9985" max="9991" width="5" style="513" customWidth="1"/>
    <col min="9992" max="9992" width="10.28515625" style="513" customWidth="1"/>
    <col min="9993" max="9993" width="20.7109375" style="513" customWidth="1"/>
    <col min="9994" max="9994" width="19.42578125" style="513" customWidth="1"/>
    <col min="9995" max="9995" width="10.7109375" style="513" customWidth="1"/>
    <col min="9996" max="9999" width="12.7109375" style="513" customWidth="1"/>
    <col min="10000" max="10000" width="17.5703125" style="513" bestFit="1" customWidth="1"/>
    <col min="10001" max="10001" width="14.7109375" style="513" customWidth="1"/>
    <col min="10002" max="10002" width="11.42578125" style="513"/>
    <col min="10003" max="10003" width="11.5703125" style="513" bestFit="1" customWidth="1"/>
    <col min="10004" max="10240" width="11.42578125" style="513"/>
    <col min="10241" max="10247" width="5" style="513" customWidth="1"/>
    <col min="10248" max="10248" width="10.28515625" style="513" customWidth="1"/>
    <col min="10249" max="10249" width="20.7109375" style="513" customWidth="1"/>
    <col min="10250" max="10250" width="19.42578125" style="513" customWidth="1"/>
    <col min="10251" max="10251" width="10.7109375" style="513" customWidth="1"/>
    <col min="10252" max="10255" width="12.7109375" style="513" customWidth="1"/>
    <col min="10256" max="10256" width="17.5703125" style="513" bestFit="1" customWidth="1"/>
    <col min="10257" max="10257" width="14.7109375" style="513" customWidth="1"/>
    <col min="10258" max="10258" width="11.42578125" style="513"/>
    <col min="10259" max="10259" width="11.5703125" style="513" bestFit="1" customWidth="1"/>
    <col min="10260" max="10496" width="11.42578125" style="513"/>
    <col min="10497" max="10503" width="5" style="513" customWidth="1"/>
    <col min="10504" max="10504" width="10.28515625" style="513" customWidth="1"/>
    <col min="10505" max="10505" width="20.7109375" style="513" customWidth="1"/>
    <col min="10506" max="10506" width="19.42578125" style="513" customWidth="1"/>
    <col min="10507" max="10507" width="10.7109375" style="513" customWidth="1"/>
    <col min="10508" max="10511" width="12.7109375" style="513" customWidth="1"/>
    <col min="10512" max="10512" width="17.5703125" style="513" bestFit="1" customWidth="1"/>
    <col min="10513" max="10513" width="14.7109375" style="513" customWidth="1"/>
    <col min="10514" max="10514" width="11.42578125" style="513"/>
    <col min="10515" max="10515" width="11.5703125" style="513" bestFit="1" customWidth="1"/>
    <col min="10516" max="10752" width="11.42578125" style="513"/>
    <col min="10753" max="10759" width="5" style="513" customWidth="1"/>
    <col min="10760" max="10760" width="10.28515625" style="513" customWidth="1"/>
    <col min="10761" max="10761" width="20.7109375" style="513" customWidth="1"/>
    <col min="10762" max="10762" width="19.42578125" style="513" customWidth="1"/>
    <col min="10763" max="10763" width="10.7109375" style="513" customWidth="1"/>
    <col min="10764" max="10767" width="12.7109375" style="513" customWidth="1"/>
    <col min="10768" max="10768" width="17.5703125" style="513" bestFit="1" customWidth="1"/>
    <col min="10769" max="10769" width="14.7109375" style="513" customWidth="1"/>
    <col min="10770" max="10770" width="11.42578125" style="513"/>
    <col min="10771" max="10771" width="11.5703125" style="513" bestFit="1" customWidth="1"/>
    <col min="10772" max="11008" width="11.42578125" style="513"/>
    <col min="11009" max="11015" width="5" style="513" customWidth="1"/>
    <col min="11016" max="11016" width="10.28515625" style="513" customWidth="1"/>
    <col min="11017" max="11017" width="20.7109375" style="513" customWidth="1"/>
    <col min="11018" max="11018" width="19.42578125" style="513" customWidth="1"/>
    <col min="11019" max="11019" width="10.7109375" style="513" customWidth="1"/>
    <col min="11020" max="11023" width="12.7109375" style="513" customWidth="1"/>
    <col min="11024" max="11024" width="17.5703125" style="513" bestFit="1" customWidth="1"/>
    <col min="11025" max="11025" width="14.7109375" style="513" customWidth="1"/>
    <col min="11026" max="11026" width="11.42578125" style="513"/>
    <col min="11027" max="11027" width="11.5703125" style="513" bestFit="1" customWidth="1"/>
    <col min="11028" max="11264" width="11.42578125" style="513"/>
    <col min="11265" max="11271" width="5" style="513" customWidth="1"/>
    <col min="11272" max="11272" width="10.28515625" style="513" customWidth="1"/>
    <col min="11273" max="11273" width="20.7109375" style="513" customWidth="1"/>
    <col min="11274" max="11274" width="19.42578125" style="513" customWidth="1"/>
    <col min="11275" max="11275" width="10.7109375" style="513" customWidth="1"/>
    <col min="11276" max="11279" width="12.7109375" style="513" customWidth="1"/>
    <col min="11280" max="11280" width="17.5703125" style="513" bestFit="1" customWidth="1"/>
    <col min="11281" max="11281" width="14.7109375" style="513" customWidth="1"/>
    <col min="11282" max="11282" width="11.42578125" style="513"/>
    <col min="11283" max="11283" width="11.5703125" style="513" bestFit="1" customWidth="1"/>
    <col min="11284" max="11520" width="11.42578125" style="513"/>
    <col min="11521" max="11527" width="5" style="513" customWidth="1"/>
    <col min="11528" max="11528" width="10.28515625" style="513" customWidth="1"/>
    <col min="11529" max="11529" width="20.7109375" style="513" customWidth="1"/>
    <col min="11530" max="11530" width="19.42578125" style="513" customWidth="1"/>
    <col min="11531" max="11531" width="10.7109375" style="513" customWidth="1"/>
    <col min="11532" max="11535" width="12.7109375" style="513" customWidth="1"/>
    <col min="11536" max="11536" width="17.5703125" style="513" bestFit="1" customWidth="1"/>
    <col min="11537" max="11537" width="14.7109375" style="513" customWidth="1"/>
    <col min="11538" max="11538" width="11.42578125" style="513"/>
    <col min="11539" max="11539" width="11.5703125" style="513" bestFit="1" customWidth="1"/>
    <col min="11540" max="11776" width="11.42578125" style="513"/>
    <col min="11777" max="11783" width="5" style="513" customWidth="1"/>
    <col min="11784" max="11784" width="10.28515625" style="513" customWidth="1"/>
    <col min="11785" max="11785" width="20.7109375" style="513" customWidth="1"/>
    <col min="11786" max="11786" width="19.42578125" style="513" customWidth="1"/>
    <col min="11787" max="11787" width="10.7109375" style="513" customWidth="1"/>
    <col min="11788" max="11791" width="12.7109375" style="513" customWidth="1"/>
    <col min="11792" max="11792" width="17.5703125" style="513" bestFit="1" customWidth="1"/>
    <col min="11793" max="11793" width="14.7109375" style="513" customWidth="1"/>
    <col min="11794" max="11794" width="11.42578125" style="513"/>
    <col min="11795" max="11795" width="11.5703125" style="513" bestFit="1" customWidth="1"/>
    <col min="11796" max="12032" width="11.42578125" style="513"/>
    <col min="12033" max="12039" width="5" style="513" customWidth="1"/>
    <col min="12040" max="12040" width="10.28515625" style="513" customWidth="1"/>
    <col min="12041" max="12041" width="20.7109375" style="513" customWidth="1"/>
    <col min="12042" max="12042" width="19.42578125" style="513" customWidth="1"/>
    <col min="12043" max="12043" width="10.7109375" style="513" customWidth="1"/>
    <col min="12044" max="12047" width="12.7109375" style="513" customWidth="1"/>
    <col min="12048" max="12048" width="17.5703125" style="513" bestFit="1" customWidth="1"/>
    <col min="12049" max="12049" width="14.7109375" style="513" customWidth="1"/>
    <col min="12050" max="12050" width="11.42578125" style="513"/>
    <col min="12051" max="12051" width="11.5703125" style="513" bestFit="1" customWidth="1"/>
    <col min="12052" max="12288" width="11.42578125" style="513"/>
    <col min="12289" max="12295" width="5" style="513" customWidth="1"/>
    <col min="12296" max="12296" width="10.28515625" style="513" customWidth="1"/>
    <col min="12297" max="12297" width="20.7109375" style="513" customWidth="1"/>
    <col min="12298" max="12298" width="19.42578125" style="513" customWidth="1"/>
    <col min="12299" max="12299" width="10.7109375" style="513" customWidth="1"/>
    <col min="12300" max="12303" width="12.7109375" style="513" customWidth="1"/>
    <col min="12304" max="12304" width="17.5703125" style="513" bestFit="1" customWidth="1"/>
    <col min="12305" max="12305" width="14.7109375" style="513" customWidth="1"/>
    <col min="12306" max="12306" width="11.42578125" style="513"/>
    <col min="12307" max="12307" width="11.5703125" style="513" bestFit="1" customWidth="1"/>
    <col min="12308" max="12544" width="11.42578125" style="513"/>
    <col min="12545" max="12551" width="5" style="513" customWidth="1"/>
    <col min="12552" max="12552" width="10.28515625" style="513" customWidth="1"/>
    <col min="12553" max="12553" width="20.7109375" style="513" customWidth="1"/>
    <col min="12554" max="12554" width="19.42578125" style="513" customWidth="1"/>
    <col min="12555" max="12555" width="10.7109375" style="513" customWidth="1"/>
    <col min="12556" max="12559" width="12.7109375" style="513" customWidth="1"/>
    <col min="12560" max="12560" width="17.5703125" style="513" bestFit="1" customWidth="1"/>
    <col min="12561" max="12561" width="14.7109375" style="513" customWidth="1"/>
    <col min="12562" max="12562" width="11.42578125" style="513"/>
    <col min="12563" max="12563" width="11.5703125" style="513" bestFit="1" customWidth="1"/>
    <col min="12564" max="12800" width="11.42578125" style="513"/>
    <col min="12801" max="12807" width="5" style="513" customWidth="1"/>
    <col min="12808" max="12808" width="10.28515625" style="513" customWidth="1"/>
    <col min="12809" max="12809" width="20.7109375" style="513" customWidth="1"/>
    <col min="12810" max="12810" width="19.42578125" style="513" customWidth="1"/>
    <col min="12811" max="12811" width="10.7109375" style="513" customWidth="1"/>
    <col min="12812" max="12815" width="12.7109375" style="513" customWidth="1"/>
    <col min="12816" max="12816" width="17.5703125" style="513" bestFit="1" customWidth="1"/>
    <col min="12817" max="12817" width="14.7109375" style="513" customWidth="1"/>
    <col min="12818" max="12818" width="11.42578125" style="513"/>
    <col min="12819" max="12819" width="11.5703125" style="513" bestFit="1" customWidth="1"/>
    <col min="12820" max="13056" width="11.42578125" style="513"/>
    <col min="13057" max="13063" width="5" style="513" customWidth="1"/>
    <col min="13064" max="13064" width="10.28515625" style="513" customWidth="1"/>
    <col min="13065" max="13065" width="20.7109375" style="513" customWidth="1"/>
    <col min="13066" max="13066" width="19.42578125" style="513" customWidth="1"/>
    <col min="13067" max="13067" width="10.7109375" style="513" customWidth="1"/>
    <col min="13068" max="13071" width="12.7109375" style="513" customWidth="1"/>
    <col min="13072" max="13072" width="17.5703125" style="513" bestFit="1" customWidth="1"/>
    <col min="13073" max="13073" width="14.7109375" style="513" customWidth="1"/>
    <col min="13074" max="13074" width="11.42578125" style="513"/>
    <col min="13075" max="13075" width="11.5703125" style="513" bestFit="1" customWidth="1"/>
    <col min="13076" max="13312" width="11.42578125" style="513"/>
    <col min="13313" max="13319" width="5" style="513" customWidth="1"/>
    <col min="13320" max="13320" width="10.28515625" style="513" customWidth="1"/>
    <col min="13321" max="13321" width="20.7109375" style="513" customWidth="1"/>
    <col min="13322" max="13322" width="19.42578125" style="513" customWidth="1"/>
    <col min="13323" max="13323" width="10.7109375" style="513" customWidth="1"/>
    <col min="13324" max="13327" width="12.7109375" style="513" customWidth="1"/>
    <col min="13328" max="13328" width="17.5703125" style="513" bestFit="1" customWidth="1"/>
    <col min="13329" max="13329" width="14.7109375" style="513" customWidth="1"/>
    <col min="13330" max="13330" width="11.42578125" style="513"/>
    <col min="13331" max="13331" width="11.5703125" style="513" bestFit="1" customWidth="1"/>
    <col min="13332" max="13568" width="11.42578125" style="513"/>
    <col min="13569" max="13575" width="5" style="513" customWidth="1"/>
    <col min="13576" max="13576" width="10.28515625" style="513" customWidth="1"/>
    <col min="13577" max="13577" width="20.7109375" style="513" customWidth="1"/>
    <col min="13578" max="13578" width="19.42578125" style="513" customWidth="1"/>
    <col min="13579" max="13579" width="10.7109375" style="513" customWidth="1"/>
    <col min="13580" max="13583" width="12.7109375" style="513" customWidth="1"/>
    <col min="13584" max="13584" width="17.5703125" style="513" bestFit="1" customWidth="1"/>
    <col min="13585" max="13585" width="14.7109375" style="513" customWidth="1"/>
    <col min="13586" max="13586" width="11.42578125" style="513"/>
    <col min="13587" max="13587" width="11.5703125" style="513" bestFit="1" customWidth="1"/>
    <col min="13588" max="13824" width="11.42578125" style="513"/>
    <col min="13825" max="13831" width="5" style="513" customWidth="1"/>
    <col min="13832" max="13832" width="10.28515625" style="513" customWidth="1"/>
    <col min="13833" max="13833" width="20.7109375" style="513" customWidth="1"/>
    <col min="13834" max="13834" width="19.42578125" style="513" customWidth="1"/>
    <col min="13835" max="13835" width="10.7109375" style="513" customWidth="1"/>
    <col min="13836" max="13839" width="12.7109375" style="513" customWidth="1"/>
    <col min="13840" max="13840" width="17.5703125" style="513" bestFit="1" customWidth="1"/>
    <col min="13841" max="13841" width="14.7109375" style="513" customWidth="1"/>
    <col min="13842" max="13842" width="11.42578125" style="513"/>
    <col min="13843" max="13843" width="11.5703125" style="513" bestFit="1" customWidth="1"/>
    <col min="13844" max="14080" width="11.42578125" style="513"/>
    <col min="14081" max="14087" width="5" style="513" customWidth="1"/>
    <col min="14088" max="14088" width="10.28515625" style="513" customWidth="1"/>
    <col min="14089" max="14089" width="20.7109375" style="513" customWidth="1"/>
    <col min="14090" max="14090" width="19.42578125" style="513" customWidth="1"/>
    <col min="14091" max="14091" width="10.7109375" style="513" customWidth="1"/>
    <col min="14092" max="14095" width="12.7109375" style="513" customWidth="1"/>
    <col min="14096" max="14096" width="17.5703125" style="513" bestFit="1" customWidth="1"/>
    <col min="14097" max="14097" width="14.7109375" style="513" customWidth="1"/>
    <col min="14098" max="14098" width="11.42578125" style="513"/>
    <col min="14099" max="14099" width="11.5703125" style="513" bestFit="1" customWidth="1"/>
    <col min="14100" max="14336" width="11.42578125" style="513"/>
    <col min="14337" max="14343" width="5" style="513" customWidth="1"/>
    <col min="14344" max="14344" width="10.28515625" style="513" customWidth="1"/>
    <col min="14345" max="14345" width="20.7109375" style="513" customWidth="1"/>
    <col min="14346" max="14346" width="19.42578125" style="513" customWidth="1"/>
    <col min="14347" max="14347" width="10.7109375" style="513" customWidth="1"/>
    <col min="14348" max="14351" width="12.7109375" style="513" customWidth="1"/>
    <col min="14352" max="14352" width="17.5703125" style="513" bestFit="1" customWidth="1"/>
    <col min="14353" max="14353" width="14.7109375" style="513" customWidth="1"/>
    <col min="14354" max="14354" width="11.42578125" style="513"/>
    <col min="14355" max="14355" width="11.5703125" style="513" bestFit="1" customWidth="1"/>
    <col min="14356" max="14592" width="11.42578125" style="513"/>
    <col min="14593" max="14599" width="5" style="513" customWidth="1"/>
    <col min="14600" max="14600" width="10.28515625" style="513" customWidth="1"/>
    <col min="14601" max="14601" width="20.7109375" style="513" customWidth="1"/>
    <col min="14602" max="14602" width="19.42578125" style="513" customWidth="1"/>
    <col min="14603" max="14603" width="10.7109375" style="513" customWidth="1"/>
    <col min="14604" max="14607" width="12.7109375" style="513" customWidth="1"/>
    <col min="14608" max="14608" width="17.5703125" style="513" bestFit="1" customWidth="1"/>
    <col min="14609" max="14609" width="14.7109375" style="513" customWidth="1"/>
    <col min="14610" max="14610" width="11.42578125" style="513"/>
    <col min="14611" max="14611" width="11.5703125" style="513" bestFit="1" customWidth="1"/>
    <col min="14612" max="14848" width="11.42578125" style="513"/>
    <col min="14849" max="14855" width="5" style="513" customWidth="1"/>
    <col min="14856" max="14856" width="10.28515625" style="513" customWidth="1"/>
    <col min="14857" max="14857" width="20.7109375" style="513" customWidth="1"/>
    <col min="14858" max="14858" width="19.42578125" style="513" customWidth="1"/>
    <col min="14859" max="14859" width="10.7109375" style="513" customWidth="1"/>
    <col min="14860" max="14863" width="12.7109375" style="513" customWidth="1"/>
    <col min="14864" max="14864" width="17.5703125" style="513" bestFit="1" customWidth="1"/>
    <col min="14865" max="14865" width="14.7109375" style="513" customWidth="1"/>
    <col min="14866" max="14866" width="11.42578125" style="513"/>
    <col min="14867" max="14867" width="11.5703125" style="513" bestFit="1" customWidth="1"/>
    <col min="14868" max="15104" width="11.42578125" style="513"/>
    <col min="15105" max="15111" width="5" style="513" customWidth="1"/>
    <col min="15112" max="15112" width="10.28515625" style="513" customWidth="1"/>
    <col min="15113" max="15113" width="20.7109375" style="513" customWidth="1"/>
    <col min="15114" max="15114" width="19.42578125" style="513" customWidth="1"/>
    <col min="15115" max="15115" width="10.7109375" style="513" customWidth="1"/>
    <col min="15116" max="15119" width="12.7109375" style="513" customWidth="1"/>
    <col min="15120" max="15120" width="17.5703125" style="513" bestFit="1" customWidth="1"/>
    <col min="15121" max="15121" width="14.7109375" style="513" customWidth="1"/>
    <col min="15122" max="15122" width="11.42578125" style="513"/>
    <col min="15123" max="15123" width="11.5703125" style="513" bestFit="1" customWidth="1"/>
    <col min="15124" max="15360" width="11.42578125" style="513"/>
    <col min="15361" max="15367" width="5" style="513" customWidth="1"/>
    <col min="15368" max="15368" width="10.28515625" style="513" customWidth="1"/>
    <col min="15369" max="15369" width="20.7109375" style="513" customWidth="1"/>
    <col min="15370" max="15370" width="19.42578125" style="513" customWidth="1"/>
    <col min="15371" max="15371" width="10.7109375" style="513" customWidth="1"/>
    <col min="15372" max="15375" width="12.7109375" style="513" customWidth="1"/>
    <col min="15376" max="15376" width="17.5703125" style="513" bestFit="1" customWidth="1"/>
    <col min="15377" max="15377" width="14.7109375" style="513" customWidth="1"/>
    <col min="15378" max="15378" width="11.42578125" style="513"/>
    <col min="15379" max="15379" width="11.5703125" style="513" bestFit="1" customWidth="1"/>
    <col min="15380" max="15616" width="11.42578125" style="513"/>
    <col min="15617" max="15623" width="5" style="513" customWidth="1"/>
    <col min="15624" max="15624" width="10.28515625" style="513" customWidth="1"/>
    <col min="15625" max="15625" width="20.7109375" style="513" customWidth="1"/>
    <col min="15626" max="15626" width="19.42578125" style="513" customWidth="1"/>
    <col min="15627" max="15627" width="10.7109375" style="513" customWidth="1"/>
    <col min="15628" max="15631" width="12.7109375" style="513" customWidth="1"/>
    <col min="15632" max="15632" width="17.5703125" style="513" bestFit="1" customWidth="1"/>
    <col min="15633" max="15633" width="14.7109375" style="513" customWidth="1"/>
    <col min="15634" max="15634" width="11.42578125" style="513"/>
    <col min="15635" max="15635" width="11.5703125" style="513" bestFit="1" customWidth="1"/>
    <col min="15636" max="15872" width="11.42578125" style="513"/>
    <col min="15873" max="15879" width="5" style="513" customWidth="1"/>
    <col min="15880" max="15880" width="10.28515625" style="513" customWidth="1"/>
    <col min="15881" max="15881" width="20.7109375" style="513" customWidth="1"/>
    <col min="15882" max="15882" width="19.42578125" style="513" customWidth="1"/>
    <col min="15883" max="15883" width="10.7109375" style="513" customWidth="1"/>
    <col min="15884" max="15887" width="12.7109375" style="513" customWidth="1"/>
    <col min="15888" max="15888" width="17.5703125" style="513" bestFit="1" customWidth="1"/>
    <col min="15889" max="15889" width="14.7109375" style="513" customWidth="1"/>
    <col min="15890" max="15890" width="11.42578125" style="513"/>
    <col min="15891" max="15891" width="11.5703125" style="513" bestFit="1" customWidth="1"/>
    <col min="15892" max="16128" width="11.42578125" style="513"/>
    <col min="16129" max="16135" width="5" style="513" customWidth="1"/>
    <col min="16136" max="16136" width="10.28515625" style="513" customWidth="1"/>
    <col min="16137" max="16137" width="20.7109375" style="513" customWidth="1"/>
    <col min="16138" max="16138" width="19.42578125" style="513" customWidth="1"/>
    <col min="16139" max="16139" width="10.7109375" style="513" customWidth="1"/>
    <col min="16140" max="16143" width="12.7109375" style="513" customWidth="1"/>
    <col min="16144" max="16144" width="17.5703125" style="513" bestFit="1" customWidth="1"/>
    <col min="16145" max="16145" width="14.7109375" style="513" customWidth="1"/>
    <col min="16146" max="16146" width="11.42578125" style="513"/>
    <col min="16147" max="16147" width="11.5703125" style="513" bestFit="1" customWidth="1"/>
    <col min="16148" max="16384" width="11.42578125" style="513"/>
  </cols>
  <sheetData>
    <row r="1" spans="1:19">
      <c r="A1" s="1167" t="s">
        <v>149</v>
      </c>
      <c r="B1" s="1168"/>
      <c r="C1" s="1168"/>
      <c r="D1" s="1168"/>
      <c r="E1" s="1168"/>
      <c r="F1" s="1168"/>
      <c r="G1" s="1168"/>
      <c r="H1" s="1168"/>
      <c r="I1" s="1168"/>
      <c r="J1" s="1168"/>
      <c r="K1" s="1168"/>
      <c r="L1" s="1168"/>
      <c r="M1" s="1168"/>
      <c r="N1" s="1168"/>
      <c r="O1" s="1168"/>
      <c r="P1" s="1168"/>
      <c r="Q1" s="1169"/>
    </row>
    <row r="2" spans="1:19" ht="18.75" customHeight="1">
      <c r="A2" s="1245" t="s">
        <v>387</v>
      </c>
      <c r="B2" s="1246"/>
      <c r="C2" s="1246"/>
      <c r="D2" s="1246"/>
      <c r="E2" s="1246"/>
      <c r="F2" s="1246"/>
      <c r="G2" s="1246"/>
      <c r="H2" s="1246"/>
      <c r="I2" s="1246"/>
      <c r="J2" s="1246"/>
      <c r="K2" s="1246"/>
      <c r="L2" s="1246"/>
      <c r="M2" s="1246"/>
      <c r="N2" s="1246"/>
      <c r="O2" s="1246"/>
      <c r="P2" s="1246"/>
      <c r="Q2" s="1247"/>
    </row>
    <row r="3" spans="1:19"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9"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9" s="947" customFormat="1" ht="15" customHeight="1">
      <c r="A5" s="944">
        <v>1</v>
      </c>
      <c r="B5" s="944">
        <v>2</v>
      </c>
      <c r="C5" s="944">
        <v>2</v>
      </c>
      <c r="D5" s="944">
        <v>3</v>
      </c>
      <c r="E5" s="944">
        <v>2</v>
      </c>
      <c r="F5" s="944">
        <v>323</v>
      </c>
      <c r="G5" s="944" t="s">
        <v>419</v>
      </c>
      <c r="H5" s="1233" t="s">
        <v>417</v>
      </c>
      <c r="I5" s="1234"/>
      <c r="J5" s="1235"/>
      <c r="K5" s="944" t="s">
        <v>418</v>
      </c>
      <c r="L5" s="945" t="s">
        <v>1080</v>
      </c>
      <c r="M5" s="945" t="s">
        <v>1080</v>
      </c>
      <c r="N5" s="945">
        <v>25034</v>
      </c>
      <c r="O5" s="946">
        <v>52685875</v>
      </c>
      <c r="P5" s="946">
        <v>43910154.769999996</v>
      </c>
      <c r="Q5" s="946">
        <v>36198958.469999999</v>
      </c>
      <c r="S5" s="958"/>
    </row>
    <row r="6" spans="1:19">
      <c r="A6" s="1236"/>
      <c r="B6" s="1237"/>
      <c r="C6" s="1237"/>
      <c r="D6" s="1237"/>
      <c r="E6" s="1237"/>
      <c r="F6" s="1237"/>
      <c r="G6" s="1237"/>
      <c r="H6" s="1237"/>
      <c r="I6" s="1237"/>
      <c r="J6" s="1237"/>
      <c r="K6" s="1237"/>
      <c r="L6" s="1237"/>
      <c r="M6" s="1237"/>
      <c r="N6" s="1237"/>
      <c r="O6" s="1237"/>
      <c r="P6" s="1237"/>
      <c r="Q6" s="1238"/>
      <c r="S6" s="957"/>
    </row>
    <row r="7" spans="1:19" ht="28.5" customHeight="1">
      <c r="A7" s="1262" t="s">
        <v>1081</v>
      </c>
      <c r="B7" s="1265"/>
      <c r="C7" s="1265"/>
      <c r="D7" s="1265"/>
      <c r="E7" s="1265"/>
      <c r="F7" s="1265"/>
      <c r="G7" s="1265"/>
      <c r="H7" s="1265"/>
      <c r="I7" s="1265"/>
      <c r="J7" s="1265"/>
      <c r="K7" s="1265"/>
      <c r="L7" s="1265"/>
      <c r="M7" s="1265"/>
      <c r="N7" s="1265"/>
      <c r="O7" s="1265"/>
      <c r="P7" s="1265"/>
      <c r="Q7" s="1266"/>
      <c r="S7" s="957"/>
    </row>
    <row r="8" spans="1:19" ht="15" customHeight="1">
      <c r="A8" s="931"/>
      <c r="B8" s="932"/>
      <c r="C8" s="932"/>
      <c r="D8" s="932"/>
      <c r="E8" s="932"/>
      <c r="F8" s="932"/>
      <c r="G8" s="932"/>
      <c r="H8" s="932"/>
      <c r="I8" s="932"/>
      <c r="J8" s="932"/>
      <c r="K8" s="932"/>
      <c r="L8" s="932"/>
      <c r="M8" s="932"/>
      <c r="N8" s="932"/>
      <c r="O8" s="932"/>
      <c r="P8" s="932"/>
      <c r="Q8" s="933"/>
      <c r="S8" s="799"/>
    </row>
    <row r="9" spans="1:19" ht="17.25">
      <c r="A9" s="1239" t="s">
        <v>1082</v>
      </c>
      <c r="B9" s="1240"/>
      <c r="C9" s="1240"/>
      <c r="D9" s="1240"/>
      <c r="E9" s="1240"/>
      <c r="F9" s="1240"/>
      <c r="G9" s="1240"/>
      <c r="H9" s="1240"/>
      <c r="I9" s="1240"/>
      <c r="J9" s="1240"/>
      <c r="K9" s="1240"/>
      <c r="L9" s="1240"/>
      <c r="M9" s="1240"/>
      <c r="N9" s="1240"/>
      <c r="O9" s="1240"/>
      <c r="P9" s="1240"/>
      <c r="Q9" s="1241"/>
      <c r="S9" s="799"/>
    </row>
    <row r="10" spans="1:19" ht="15" customHeight="1">
      <c r="A10" s="1242"/>
      <c r="B10" s="1243"/>
      <c r="C10" s="1243"/>
      <c r="D10" s="1243"/>
      <c r="E10" s="1243"/>
      <c r="F10" s="1243"/>
      <c r="G10" s="1243"/>
      <c r="H10" s="1243"/>
      <c r="I10" s="1243"/>
      <c r="J10" s="1243"/>
      <c r="K10" s="1243"/>
      <c r="L10" s="1243"/>
      <c r="M10" s="1243"/>
      <c r="N10" s="1243"/>
      <c r="O10" s="1243"/>
      <c r="P10" s="1243"/>
      <c r="Q10" s="1244"/>
      <c r="S10" s="800"/>
    </row>
    <row r="11" spans="1:19" ht="15" customHeight="1">
      <c r="A11" s="1242"/>
      <c r="B11" s="1243"/>
      <c r="C11" s="1243"/>
      <c r="D11" s="1243"/>
      <c r="E11" s="1243"/>
      <c r="F11" s="1243"/>
      <c r="G11" s="1243"/>
      <c r="H11" s="1243"/>
      <c r="I11" s="1243"/>
      <c r="J11" s="1243"/>
      <c r="K11" s="1243"/>
      <c r="L11" s="1243"/>
      <c r="M11" s="1243"/>
      <c r="N11" s="1243"/>
      <c r="O11" s="1243"/>
      <c r="P11" s="1243"/>
      <c r="Q11" s="1244"/>
      <c r="S11" s="957"/>
    </row>
    <row r="12" spans="1:19" ht="15" customHeight="1">
      <c r="A12" s="1242"/>
      <c r="B12" s="1243"/>
      <c r="C12" s="1243"/>
      <c r="D12" s="1243"/>
      <c r="E12" s="1243"/>
      <c r="F12" s="1243"/>
      <c r="G12" s="1243"/>
      <c r="H12" s="1243"/>
      <c r="I12" s="1243"/>
      <c r="J12" s="1243"/>
      <c r="K12" s="1243"/>
      <c r="L12" s="1243"/>
      <c r="M12" s="1243"/>
      <c r="N12" s="1243"/>
      <c r="O12" s="1243"/>
      <c r="P12" s="1243"/>
      <c r="Q12" s="1244"/>
      <c r="S12" s="957"/>
    </row>
    <row r="13" spans="1:19">
      <c r="A13" s="1242"/>
      <c r="B13" s="1243"/>
      <c r="C13" s="1243"/>
      <c r="D13" s="1243"/>
      <c r="E13" s="1243"/>
      <c r="F13" s="1243"/>
      <c r="G13" s="1243"/>
      <c r="H13" s="1243"/>
      <c r="I13" s="1243"/>
      <c r="J13" s="1243"/>
      <c r="K13" s="1243"/>
      <c r="L13" s="1243"/>
      <c r="M13" s="1243"/>
      <c r="N13" s="1243"/>
      <c r="O13" s="1243"/>
      <c r="P13" s="1243"/>
      <c r="Q13" s="1244"/>
      <c r="S13" s="957"/>
    </row>
    <row r="14" spans="1:19" s="947" customFormat="1" ht="15" customHeight="1">
      <c r="A14" s="943">
        <v>1</v>
      </c>
      <c r="B14" s="943">
        <v>2</v>
      </c>
      <c r="C14" s="943">
        <v>2</v>
      </c>
      <c r="D14" s="943">
        <v>3</v>
      </c>
      <c r="E14" s="943">
        <v>2</v>
      </c>
      <c r="F14" s="943">
        <v>325</v>
      </c>
      <c r="G14" s="943" t="s">
        <v>419</v>
      </c>
      <c r="H14" s="1253" t="s">
        <v>1083</v>
      </c>
      <c r="I14" s="1253"/>
      <c r="J14" s="1253"/>
      <c r="K14" s="944" t="s">
        <v>418</v>
      </c>
      <c r="L14" s="945">
        <v>73416</v>
      </c>
      <c r="M14" s="945">
        <v>73416</v>
      </c>
      <c r="N14" s="945">
        <v>51751</v>
      </c>
      <c r="O14" s="946">
        <v>77365944</v>
      </c>
      <c r="P14" s="946">
        <v>69863581.99000001</v>
      </c>
      <c r="Q14" s="946">
        <v>53181999.980000004</v>
      </c>
      <c r="S14" s="958"/>
    </row>
    <row r="15" spans="1:19" ht="17.25">
      <c r="A15" s="1236"/>
      <c r="B15" s="1237"/>
      <c r="C15" s="1237"/>
      <c r="D15" s="1237"/>
      <c r="E15" s="1237"/>
      <c r="F15" s="1237"/>
      <c r="G15" s="1237"/>
      <c r="H15" s="1237"/>
      <c r="I15" s="1237"/>
      <c r="J15" s="1237"/>
      <c r="K15" s="1237"/>
      <c r="L15" s="1237"/>
      <c r="M15" s="1237"/>
      <c r="N15" s="1237"/>
      <c r="O15" s="1237"/>
      <c r="P15" s="1237"/>
      <c r="Q15" s="1238"/>
      <c r="S15" s="799"/>
    </row>
    <row r="16" spans="1:19" s="964" customFormat="1" ht="45" customHeight="1">
      <c r="A16" s="1262" t="s">
        <v>1084</v>
      </c>
      <c r="B16" s="1265"/>
      <c r="C16" s="1265"/>
      <c r="D16" s="1265"/>
      <c r="E16" s="1265"/>
      <c r="F16" s="1265"/>
      <c r="G16" s="1265"/>
      <c r="H16" s="1265"/>
      <c r="I16" s="1265"/>
      <c r="J16" s="1265"/>
      <c r="K16" s="1265"/>
      <c r="L16" s="1265"/>
      <c r="M16" s="1265"/>
      <c r="N16" s="1265"/>
      <c r="O16" s="1265"/>
      <c r="P16" s="1265"/>
      <c r="Q16" s="1266"/>
      <c r="S16" s="965"/>
    </row>
    <row r="17" spans="1:19" ht="15">
      <c r="A17" s="962"/>
      <c r="B17" s="932"/>
      <c r="C17" s="932"/>
      <c r="D17" s="932"/>
      <c r="E17" s="932"/>
      <c r="F17" s="932"/>
      <c r="G17" s="932"/>
      <c r="H17" s="932"/>
      <c r="I17" s="932"/>
      <c r="J17" s="932"/>
      <c r="K17" s="932"/>
      <c r="L17" s="932"/>
      <c r="M17" s="932"/>
      <c r="N17" s="932"/>
      <c r="O17" s="932"/>
      <c r="P17" s="932"/>
      <c r="Q17" s="933"/>
      <c r="S17" s="800"/>
    </row>
    <row r="18" spans="1:19">
      <c r="A18" s="1239" t="s">
        <v>1085</v>
      </c>
      <c r="B18" s="1240"/>
      <c r="C18" s="1240"/>
      <c r="D18" s="1240"/>
      <c r="E18" s="1240"/>
      <c r="F18" s="1240"/>
      <c r="G18" s="1240"/>
      <c r="H18" s="1240"/>
      <c r="I18" s="1240"/>
      <c r="J18" s="1240"/>
      <c r="K18" s="1240"/>
      <c r="L18" s="1240"/>
      <c r="M18" s="1240"/>
      <c r="N18" s="1240"/>
      <c r="O18" s="1240"/>
      <c r="P18" s="1240"/>
      <c r="Q18" s="1241"/>
      <c r="S18" s="957"/>
    </row>
    <row r="19" spans="1:19">
      <c r="A19" s="1242"/>
      <c r="B19" s="1243"/>
      <c r="C19" s="1243"/>
      <c r="D19" s="1243"/>
      <c r="E19" s="1243"/>
      <c r="F19" s="1243"/>
      <c r="G19" s="1243"/>
      <c r="H19" s="1243"/>
      <c r="I19" s="1243"/>
      <c r="J19" s="1243"/>
      <c r="K19" s="1243"/>
      <c r="L19" s="1243"/>
      <c r="M19" s="1243"/>
      <c r="N19" s="1243"/>
      <c r="O19" s="1243"/>
      <c r="P19" s="1243"/>
      <c r="Q19" s="1244"/>
      <c r="S19" s="957"/>
    </row>
    <row r="20" spans="1:19">
      <c r="A20" s="1242"/>
      <c r="B20" s="1243"/>
      <c r="C20" s="1243"/>
      <c r="D20" s="1243"/>
      <c r="E20" s="1243"/>
      <c r="F20" s="1243"/>
      <c r="G20" s="1243"/>
      <c r="H20" s="1243"/>
      <c r="I20" s="1243"/>
      <c r="J20" s="1243"/>
      <c r="K20" s="1243"/>
      <c r="L20" s="1243"/>
      <c r="M20" s="1243"/>
      <c r="N20" s="1243"/>
      <c r="O20" s="1243"/>
      <c r="P20" s="1243"/>
      <c r="Q20" s="1244"/>
      <c r="S20" s="957"/>
    </row>
    <row r="21" spans="1:19">
      <c r="A21" s="1242"/>
      <c r="B21" s="1243"/>
      <c r="C21" s="1243"/>
      <c r="D21" s="1243"/>
      <c r="E21" s="1243"/>
      <c r="F21" s="1243"/>
      <c r="G21" s="1243"/>
      <c r="H21" s="1243"/>
      <c r="I21" s="1243"/>
      <c r="J21" s="1243"/>
      <c r="K21" s="1243"/>
      <c r="L21" s="1243"/>
      <c r="M21" s="1243"/>
      <c r="N21" s="1243"/>
      <c r="O21" s="1243"/>
      <c r="P21" s="1243"/>
      <c r="Q21" s="1244"/>
      <c r="S21" s="957"/>
    </row>
    <row r="22" spans="1:19">
      <c r="A22" s="1242"/>
      <c r="B22" s="1243"/>
      <c r="C22" s="1243"/>
      <c r="D22" s="1243"/>
      <c r="E22" s="1243"/>
      <c r="F22" s="1243"/>
      <c r="G22" s="1243"/>
      <c r="H22" s="1243"/>
      <c r="I22" s="1243"/>
      <c r="J22" s="1243"/>
      <c r="K22" s="1243"/>
      <c r="L22" s="1243"/>
      <c r="M22" s="1243"/>
      <c r="N22" s="1243"/>
      <c r="O22" s="1243"/>
      <c r="P22" s="1243"/>
      <c r="Q22" s="1244"/>
      <c r="S22" s="958"/>
    </row>
    <row r="23" spans="1:19" s="947" customFormat="1" ht="15" customHeight="1">
      <c r="A23" s="943">
        <v>1</v>
      </c>
      <c r="B23" s="943">
        <v>2</v>
      </c>
      <c r="C23" s="943">
        <v>2</v>
      </c>
      <c r="D23" s="943">
        <v>3</v>
      </c>
      <c r="E23" s="943">
        <v>2</v>
      </c>
      <c r="F23" s="943">
        <v>394</v>
      </c>
      <c r="G23" s="943" t="s">
        <v>396</v>
      </c>
      <c r="H23" s="1253" t="s">
        <v>443</v>
      </c>
      <c r="I23" s="1253"/>
      <c r="J23" s="1253"/>
      <c r="K23" s="944" t="s">
        <v>401</v>
      </c>
      <c r="L23" s="945">
        <v>230836</v>
      </c>
      <c r="M23" s="945">
        <v>230836</v>
      </c>
      <c r="N23" s="945">
        <v>164789</v>
      </c>
      <c r="O23" s="946">
        <v>21274608</v>
      </c>
      <c r="P23" s="946">
        <v>16408654.530000001</v>
      </c>
      <c r="Q23" s="946">
        <v>8914859.8300000001</v>
      </c>
      <c r="S23" s="799"/>
    </row>
    <row r="24" spans="1:19" ht="17.25">
      <c r="A24" s="1236"/>
      <c r="B24" s="1237"/>
      <c r="C24" s="1237"/>
      <c r="D24" s="1237"/>
      <c r="E24" s="1237"/>
      <c r="F24" s="1237"/>
      <c r="G24" s="1237"/>
      <c r="H24" s="1237"/>
      <c r="I24" s="1237"/>
      <c r="J24" s="1237"/>
      <c r="K24" s="1237"/>
      <c r="L24" s="1237"/>
      <c r="M24" s="1237"/>
      <c r="N24" s="1237"/>
      <c r="O24" s="1237"/>
      <c r="P24" s="1237"/>
      <c r="Q24" s="1238"/>
      <c r="S24" s="799"/>
    </row>
    <row r="25" spans="1:19" s="964" customFormat="1" ht="29.25" customHeight="1">
      <c r="A25" s="1262" t="s">
        <v>1086</v>
      </c>
      <c r="B25" s="1265"/>
      <c r="C25" s="1265"/>
      <c r="D25" s="1265"/>
      <c r="E25" s="1265"/>
      <c r="F25" s="1265"/>
      <c r="G25" s="1265"/>
      <c r="H25" s="1265"/>
      <c r="I25" s="1265"/>
      <c r="J25" s="1265"/>
      <c r="K25" s="1265"/>
      <c r="L25" s="1265"/>
      <c r="M25" s="1265"/>
      <c r="N25" s="1265"/>
      <c r="O25" s="1265"/>
      <c r="P25" s="1265"/>
      <c r="Q25" s="1266"/>
      <c r="S25" s="966"/>
    </row>
    <row r="26" spans="1:19" ht="15" customHeight="1">
      <c r="A26" s="931"/>
      <c r="B26" s="932"/>
      <c r="C26" s="932"/>
      <c r="D26" s="932"/>
      <c r="E26" s="932"/>
      <c r="F26" s="932"/>
      <c r="G26" s="932"/>
      <c r="H26" s="932"/>
      <c r="I26" s="932"/>
      <c r="J26" s="932"/>
      <c r="K26" s="932"/>
      <c r="L26" s="932"/>
      <c r="M26" s="932"/>
      <c r="N26" s="932"/>
      <c r="O26" s="932"/>
      <c r="P26" s="932"/>
      <c r="Q26" s="933"/>
      <c r="S26" s="957"/>
    </row>
    <row r="27" spans="1:19">
      <c r="A27" s="1239" t="s">
        <v>1087</v>
      </c>
      <c r="B27" s="1240"/>
      <c r="C27" s="1240"/>
      <c r="D27" s="1240"/>
      <c r="E27" s="1240"/>
      <c r="F27" s="1240"/>
      <c r="G27" s="1240"/>
      <c r="H27" s="1240"/>
      <c r="I27" s="1240"/>
      <c r="J27" s="1240"/>
      <c r="K27" s="1240"/>
      <c r="L27" s="1240"/>
      <c r="M27" s="1240"/>
      <c r="N27" s="1240"/>
      <c r="O27" s="1240"/>
      <c r="P27" s="1240"/>
      <c r="Q27" s="1241"/>
      <c r="S27" s="957"/>
    </row>
    <row r="28" spans="1:19">
      <c r="A28" s="1242"/>
      <c r="B28" s="1243"/>
      <c r="C28" s="1243"/>
      <c r="D28" s="1243"/>
      <c r="E28" s="1243"/>
      <c r="F28" s="1243"/>
      <c r="G28" s="1243"/>
      <c r="H28" s="1243"/>
      <c r="I28" s="1243"/>
      <c r="J28" s="1243"/>
      <c r="K28" s="1243"/>
      <c r="L28" s="1243"/>
      <c r="M28" s="1243"/>
      <c r="N28" s="1243"/>
      <c r="O28" s="1243"/>
      <c r="P28" s="1243"/>
      <c r="Q28" s="1244"/>
      <c r="S28" s="957"/>
    </row>
    <row r="29" spans="1:19">
      <c r="A29" s="1242"/>
      <c r="B29" s="1243"/>
      <c r="C29" s="1243"/>
      <c r="D29" s="1243"/>
      <c r="E29" s="1243"/>
      <c r="F29" s="1243"/>
      <c r="G29" s="1243"/>
      <c r="H29" s="1243"/>
      <c r="I29" s="1243"/>
      <c r="J29" s="1243"/>
      <c r="K29" s="1243"/>
      <c r="L29" s="1243"/>
      <c r="M29" s="1243"/>
      <c r="N29" s="1243"/>
      <c r="O29" s="1243"/>
      <c r="P29" s="1243"/>
      <c r="Q29" s="1244"/>
      <c r="S29" s="957"/>
    </row>
    <row r="30" spans="1:19">
      <c r="A30" s="1254"/>
      <c r="B30" s="1255"/>
      <c r="C30" s="1255"/>
      <c r="D30" s="1255"/>
      <c r="E30" s="1255"/>
      <c r="F30" s="1255"/>
      <c r="G30" s="1255"/>
      <c r="H30" s="1255"/>
      <c r="I30" s="1255"/>
      <c r="J30" s="1255"/>
      <c r="K30" s="1255"/>
      <c r="L30" s="1255"/>
      <c r="M30" s="1255"/>
      <c r="N30" s="1255"/>
      <c r="O30" s="1255"/>
      <c r="P30" s="1255"/>
      <c r="Q30" s="1256"/>
    </row>
    <row r="31" spans="1:19" ht="12.75" customHeight="1">
      <c r="A31" s="517"/>
      <c r="B31" s="517"/>
      <c r="C31" s="517"/>
      <c r="D31" s="517"/>
      <c r="E31" s="936"/>
      <c r="F31" s="936"/>
      <c r="G31" s="936"/>
      <c r="H31" s="936"/>
      <c r="I31" s="936"/>
      <c r="J31" s="936"/>
      <c r="K31" s="936"/>
      <c r="L31" s="936"/>
      <c r="M31" s="936"/>
      <c r="N31" s="936"/>
      <c r="O31" s="936"/>
      <c r="P31" s="936"/>
      <c r="Q31" s="936"/>
    </row>
    <row r="32" spans="1:19" ht="12.75" customHeight="1">
      <c r="A32" s="517"/>
      <c r="B32" s="517"/>
      <c r="C32" s="517"/>
      <c r="D32" s="517"/>
      <c r="E32" s="936"/>
      <c r="F32" s="936"/>
      <c r="G32" s="936"/>
      <c r="H32" s="936"/>
      <c r="I32" s="936"/>
      <c r="J32" s="936"/>
      <c r="K32" s="936"/>
      <c r="L32" s="936"/>
      <c r="M32" s="936"/>
      <c r="N32" s="936"/>
      <c r="O32" s="936"/>
      <c r="P32" s="936"/>
      <c r="Q32" s="936"/>
    </row>
    <row r="33" spans="1:18" ht="12.75" customHeight="1">
      <c r="A33" s="517"/>
      <c r="B33" s="517"/>
      <c r="C33" s="517"/>
      <c r="D33" s="517"/>
      <c r="E33" s="936"/>
      <c r="F33" s="936"/>
      <c r="G33" s="936"/>
      <c r="H33" s="936"/>
      <c r="I33" s="936"/>
      <c r="J33" s="936"/>
      <c r="K33" s="936"/>
      <c r="L33" s="936"/>
      <c r="M33" s="936"/>
      <c r="N33" s="936"/>
      <c r="O33" s="936"/>
      <c r="P33" s="936"/>
      <c r="Q33" s="936"/>
    </row>
    <row r="34" spans="1:18" ht="13.5" customHeight="1">
      <c r="A34" s="519"/>
      <c r="B34" s="519"/>
      <c r="C34" s="519"/>
      <c r="E34" s="520"/>
      <c r="F34" s="521"/>
      <c r="G34" s="521"/>
      <c r="H34" s="521"/>
      <c r="I34" s="522"/>
      <c r="J34" s="522"/>
      <c r="K34" s="522"/>
      <c r="L34" s="522"/>
      <c r="M34" s="522"/>
      <c r="N34" s="522"/>
      <c r="O34" s="522"/>
      <c r="P34" s="522"/>
      <c r="Q34" s="522"/>
      <c r="R34" s="523"/>
    </row>
    <row r="35" spans="1:18" s="525" customFormat="1" ht="14.25" customHeight="1">
      <c r="A35" s="1257" t="s">
        <v>1067</v>
      </c>
      <c r="B35" s="1257"/>
      <c r="C35" s="1258"/>
      <c r="D35" s="1258"/>
      <c r="E35" s="1258"/>
      <c r="F35" s="1258"/>
      <c r="G35" s="1258"/>
      <c r="H35" s="1258"/>
      <c r="I35" s="1258"/>
      <c r="J35" s="528"/>
      <c r="K35" s="526" t="s">
        <v>1068</v>
      </c>
      <c r="L35" s="730"/>
      <c r="M35" s="959"/>
      <c r="N35" s="959"/>
      <c r="O35" s="960"/>
      <c r="P35" s="961"/>
      <c r="Q35" s="528"/>
      <c r="R35" s="530"/>
    </row>
    <row r="36" spans="1:18" s="525" customFormat="1" ht="45.75" customHeight="1">
      <c r="B36" s="1162" t="s">
        <v>1088</v>
      </c>
      <c r="C36" s="1162"/>
      <c r="D36" s="1162"/>
      <c r="E36" s="1162"/>
      <c r="F36" s="1162"/>
      <c r="G36" s="1162"/>
      <c r="H36" s="1162"/>
      <c r="I36" s="1162"/>
      <c r="J36" s="531"/>
      <c r="L36" s="1162" t="s">
        <v>1070</v>
      </c>
      <c r="M36" s="1162"/>
      <c r="N36" s="1162"/>
      <c r="O36" s="1162"/>
      <c r="P36" s="1162"/>
    </row>
  </sheetData>
  <mergeCells count="29">
    <mergeCell ref="A7:Q7"/>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36:I36"/>
    <mergeCell ref="L36:P36"/>
    <mergeCell ref="A9:Q13"/>
    <mergeCell ref="H14:J14"/>
    <mergeCell ref="A15:Q15"/>
    <mergeCell ref="A16:Q16"/>
    <mergeCell ref="A18:Q22"/>
    <mergeCell ref="H23:J23"/>
    <mergeCell ref="A24:Q24"/>
    <mergeCell ref="A25:Q25"/>
    <mergeCell ref="A27:Q30"/>
    <mergeCell ref="A35:B35"/>
    <mergeCell ref="C35:I35"/>
  </mergeCells>
  <printOptions horizontalCentered="1"/>
  <pageMargins left="0.23622047244094491" right="0.23622047244094491" top="1.0236220472440944" bottom="0.74803149606299213" header="0.31496062992125984" footer="0.31496062992125984"/>
  <pageSetup scale="74" fitToHeight="0" orientation="landscape" r:id="rId1"/>
  <headerFooter scaleWithDoc="0" alignWithMargins="0">
    <oddHeader>&amp;L&amp;G&amp;R&amp;G</oddHeader>
    <oddFooter>&amp;R&amp;G</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T39"/>
  <sheetViews>
    <sheetView showGridLines="0" topLeftCell="A13" zoomScale="120" zoomScaleNormal="120"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2.5703125" style="513" customWidth="1"/>
    <col min="11" max="11" width="10.7109375" style="513" customWidth="1"/>
    <col min="12" max="14" width="12.7109375" style="513" customWidth="1"/>
    <col min="15" max="15" width="13.7109375" style="513" customWidth="1"/>
    <col min="16" max="17" width="14.5703125" style="513" customWidth="1"/>
    <col min="18" max="256" width="11.42578125" style="513"/>
    <col min="257" max="263" width="5" style="513" customWidth="1"/>
    <col min="264" max="264" width="10.28515625" style="513" customWidth="1"/>
    <col min="265" max="265" width="20.7109375" style="513" customWidth="1"/>
    <col min="266" max="266" width="22.5703125" style="513" customWidth="1"/>
    <col min="267" max="267" width="10.7109375" style="513" customWidth="1"/>
    <col min="268" max="270" width="12.7109375" style="513" customWidth="1"/>
    <col min="271" max="271" width="13.7109375" style="513" customWidth="1"/>
    <col min="272" max="273" width="14.5703125" style="513" customWidth="1"/>
    <col min="274" max="512" width="11.42578125" style="513"/>
    <col min="513" max="519" width="5" style="513" customWidth="1"/>
    <col min="520" max="520" width="10.28515625" style="513" customWidth="1"/>
    <col min="521" max="521" width="20.7109375" style="513" customWidth="1"/>
    <col min="522" max="522" width="22.5703125" style="513" customWidth="1"/>
    <col min="523" max="523" width="10.7109375" style="513" customWidth="1"/>
    <col min="524" max="526" width="12.7109375" style="513" customWidth="1"/>
    <col min="527" max="527" width="13.7109375" style="513" customWidth="1"/>
    <col min="528" max="529" width="14.5703125" style="513" customWidth="1"/>
    <col min="530" max="768" width="11.42578125" style="513"/>
    <col min="769" max="775" width="5" style="513" customWidth="1"/>
    <col min="776" max="776" width="10.28515625" style="513" customWidth="1"/>
    <col min="777" max="777" width="20.7109375" style="513" customWidth="1"/>
    <col min="778" max="778" width="22.5703125" style="513" customWidth="1"/>
    <col min="779" max="779" width="10.7109375" style="513" customWidth="1"/>
    <col min="780" max="782" width="12.7109375" style="513" customWidth="1"/>
    <col min="783" max="783" width="13.7109375" style="513" customWidth="1"/>
    <col min="784" max="785" width="14.5703125" style="513" customWidth="1"/>
    <col min="786" max="1024" width="11.42578125" style="513"/>
    <col min="1025" max="1031" width="5" style="513" customWidth="1"/>
    <col min="1032" max="1032" width="10.28515625" style="513" customWidth="1"/>
    <col min="1033" max="1033" width="20.7109375" style="513" customWidth="1"/>
    <col min="1034" max="1034" width="22.5703125" style="513" customWidth="1"/>
    <col min="1035" max="1035" width="10.7109375" style="513" customWidth="1"/>
    <col min="1036" max="1038" width="12.7109375" style="513" customWidth="1"/>
    <col min="1039" max="1039" width="13.7109375" style="513" customWidth="1"/>
    <col min="1040" max="1041" width="14.5703125" style="513" customWidth="1"/>
    <col min="1042" max="1280" width="11.42578125" style="513"/>
    <col min="1281" max="1287" width="5" style="513" customWidth="1"/>
    <col min="1288" max="1288" width="10.28515625" style="513" customWidth="1"/>
    <col min="1289" max="1289" width="20.7109375" style="513" customWidth="1"/>
    <col min="1290" max="1290" width="22.5703125" style="513" customWidth="1"/>
    <col min="1291" max="1291" width="10.7109375" style="513" customWidth="1"/>
    <col min="1292" max="1294" width="12.7109375" style="513" customWidth="1"/>
    <col min="1295" max="1295" width="13.7109375" style="513" customWidth="1"/>
    <col min="1296" max="1297" width="14.5703125" style="513" customWidth="1"/>
    <col min="1298" max="1536" width="11.42578125" style="513"/>
    <col min="1537" max="1543" width="5" style="513" customWidth="1"/>
    <col min="1544" max="1544" width="10.28515625" style="513" customWidth="1"/>
    <col min="1545" max="1545" width="20.7109375" style="513" customWidth="1"/>
    <col min="1546" max="1546" width="22.5703125" style="513" customWidth="1"/>
    <col min="1547" max="1547" width="10.7109375" style="513" customWidth="1"/>
    <col min="1548" max="1550" width="12.7109375" style="513" customWidth="1"/>
    <col min="1551" max="1551" width="13.7109375" style="513" customWidth="1"/>
    <col min="1552" max="1553" width="14.5703125" style="513" customWidth="1"/>
    <col min="1554" max="1792" width="11.42578125" style="513"/>
    <col min="1793" max="1799" width="5" style="513" customWidth="1"/>
    <col min="1800" max="1800" width="10.28515625" style="513" customWidth="1"/>
    <col min="1801" max="1801" width="20.7109375" style="513" customWidth="1"/>
    <col min="1802" max="1802" width="22.5703125" style="513" customWidth="1"/>
    <col min="1803" max="1803" width="10.7109375" style="513" customWidth="1"/>
    <col min="1804" max="1806" width="12.7109375" style="513" customWidth="1"/>
    <col min="1807" max="1807" width="13.7109375" style="513" customWidth="1"/>
    <col min="1808" max="1809" width="14.5703125" style="513" customWidth="1"/>
    <col min="1810" max="2048" width="11.42578125" style="513"/>
    <col min="2049" max="2055" width="5" style="513" customWidth="1"/>
    <col min="2056" max="2056" width="10.28515625" style="513" customWidth="1"/>
    <col min="2057" max="2057" width="20.7109375" style="513" customWidth="1"/>
    <col min="2058" max="2058" width="22.5703125" style="513" customWidth="1"/>
    <col min="2059" max="2059" width="10.7109375" style="513" customWidth="1"/>
    <col min="2060" max="2062" width="12.7109375" style="513" customWidth="1"/>
    <col min="2063" max="2063" width="13.7109375" style="513" customWidth="1"/>
    <col min="2064" max="2065" width="14.5703125" style="513" customWidth="1"/>
    <col min="2066" max="2304" width="11.42578125" style="513"/>
    <col min="2305" max="2311" width="5" style="513" customWidth="1"/>
    <col min="2312" max="2312" width="10.28515625" style="513" customWidth="1"/>
    <col min="2313" max="2313" width="20.7109375" style="513" customWidth="1"/>
    <col min="2314" max="2314" width="22.5703125" style="513" customWidth="1"/>
    <col min="2315" max="2315" width="10.7109375" style="513" customWidth="1"/>
    <col min="2316" max="2318" width="12.7109375" style="513" customWidth="1"/>
    <col min="2319" max="2319" width="13.7109375" style="513" customWidth="1"/>
    <col min="2320" max="2321" width="14.5703125" style="513" customWidth="1"/>
    <col min="2322" max="2560" width="11.42578125" style="513"/>
    <col min="2561" max="2567" width="5" style="513" customWidth="1"/>
    <col min="2568" max="2568" width="10.28515625" style="513" customWidth="1"/>
    <col min="2569" max="2569" width="20.7109375" style="513" customWidth="1"/>
    <col min="2570" max="2570" width="22.5703125" style="513" customWidth="1"/>
    <col min="2571" max="2571" width="10.7109375" style="513" customWidth="1"/>
    <col min="2572" max="2574" width="12.7109375" style="513" customWidth="1"/>
    <col min="2575" max="2575" width="13.7109375" style="513" customWidth="1"/>
    <col min="2576" max="2577" width="14.5703125" style="513" customWidth="1"/>
    <col min="2578" max="2816" width="11.42578125" style="513"/>
    <col min="2817" max="2823" width="5" style="513" customWidth="1"/>
    <col min="2824" max="2824" width="10.28515625" style="513" customWidth="1"/>
    <col min="2825" max="2825" width="20.7109375" style="513" customWidth="1"/>
    <col min="2826" max="2826" width="22.5703125" style="513" customWidth="1"/>
    <col min="2827" max="2827" width="10.7109375" style="513" customWidth="1"/>
    <col min="2828" max="2830" width="12.7109375" style="513" customWidth="1"/>
    <col min="2831" max="2831" width="13.7109375" style="513" customWidth="1"/>
    <col min="2832" max="2833" width="14.5703125" style="513" customWidth="1"/>
    <col min="2834" max="3072" width="11.42578125" style="513"/>
    <col min="3073" max="3079" width="5" style="513" customWidth="1"/>
    <col min="3080" max="3080" width="10.28515625" style="513" customWidth="1"/>
    <col min="3081" max="3081" width="20.7109375" style="513" customWidth="1"/>
    <col min="3082" max="3082" width="22.5703125" style="513" customWidth="1"/>
    <col min="3083" max="3083" width="10.7109375" style="513" customWidth="1"/>
    <col min="3084" max="3086" width="12.7109375" style="513" customWidth="1"/>
    <col min="3087" max="3087" width="13.7109375" style="513" customWidth="1"/>
    <col min="3088" max="3089" width="14.5703125" style="513" customWidth="1"/>
    <col min="3090" max="3328" width="11.42578125" style="513"/>
    <col min="3329" max="3335" width="5" style="513" customWidth="1"/>
    <col min="3336" max="3336" width="10.28515625" style="513" customWidth="1"/>
    <col min="3337" max="3337" width="20.7109375" style="513" customWidth="1"/>
    <col min="3338" max="3338" width="22.5703125" style="513" customWidth="1"/>
    <col min="3339" max="3339" width="10.7109375" style="513" customWidth="1"/>
    <col min="3340" max="3342" width="12.7109375" style="513" customWidth="1"/>
    <col min="3343" max="3343" width="13.7109375" style="513" customWidth="1"/>
    <col min="3344" max="3345" width="14.5703125" style="513" customWidth="1"/>
    <col min="3346" max="3584" width="11.42578125" style="513"/>
    <col min="3585" max="3591" width="5" style="513" customWidth="1"/>
    <col min="3592" max="3592" width="10.28515625" style="513" customWidth="1"/>
    <col min="3593" max="3593" width="20.7109375" style="513" customWidth="1"/>
    <col min="3594" max="3594" width="22.5703125" style="513" customWidth="1"/>
    <col min="3595" max="3595" width="10.7109375" style="513" customWidth="1"/>
    <col min="3596" max="3598" width="12.7109375" style="513" customWidth="1"/>
    <col min="3599" max="3599" width="13.7109375" style="513" customWidth="1"/>
    <col min="3600" max="3601" width="14.5703125" style="513" customWidth="1"/>
    <col min="3602" max="3840" width="11.42578125" style="513"/>
    <col min="3841" max="3847" width="5" style="513" customWidth="1"/>
    <col min="3848" max="3848" width="10.28515625" style="513" customWidth="1"/>
    <col min="3849" max="3849" width="20.7109375" style="513" customWidth="1"/>
    <col min="3850" max="3850" width="22.5703125" style="513" customWidth="1"/>
    <col min="3851" max="3851" width="10.7109375" style="513" customWidth="1"/>
    <col min="3852" max="3854" width="12.7109375" style="513" customWidth="1"/>
    <col min="3855" max="3855" width="13.7109375" style="513" customWidth="1"/>
    <col min="3856" max="3857" width="14.5703125" style="513" customWidth="1"/>
    <col min="3858" max="4096" width="11.42578125" style="513"/>
    <col min="4097" max="4103" width="5" style="513" customWidth="1"/>
    <col min="4104" max="4104" width="10.28515625" style="513" customWidth="1"/>
    <col min="4105" max="4105" width="20.7109375" style="513" customWidth="1"/>
    <col min="4106" max="4106" width="22.5703125" style="513" customWidth="1"/>
    <col min="4107" max="4107" width="10.7109375" style="513" customWidth="1"/>
    <col min="4108" max="4110" width="12.7109375" style="513" customWidth="1"/>
    <col min="4111" max="4111" width="13.7109375" style="513" customWidth="1"/>
    <col min="4112" max="4113" width="14.5703125" style="513" customWidth="1"/>
    <col min="4114" max="4352" width="11.42578125" style="513"/>
    <col min="4353" max="4359" width="5" style="513" customWidth="1"/>
    <col min="4360" max="4360" width="10.28515625" style="513" customWidth="1"/>
    <col min="4361" max="4361" width="20.7109375" style="513" customWidth="1"/>
    <col min="4362" max="4362" width="22.5703125" style="513" customWidth="1"/>
    <col min="4363" max="4363" width="10.7109375" style="513" customWidth="1"/>
    <col min="4364" max="4366" width="12.7109375" style="513" customWidth="1"/>
    <col min="4367" max="4367" width="13.7109375" style="513" customWidth="1"/>
    <col min="4368" max="4369" width="14.5703125" style="513" customWidth="1"/>
    <col min="4370" max="4608" width="11.42578125" style="513"/>
    <col min="4609" max="4615" width="5" style="513" customWidth="1"/>
    <col min="4616" max="4616" width="10.28515625" style="513" customWidth="1"/>
    <col min="4617" max="4617" width="20.7109375" style="513" customWidth="1"/>
    <col min="4618" max="4618" width="22.5703125" style="513" customWidth="1"/>
    <col min="4619" max="4619" width="10.7109375" style="513" customWidth="1"/>
    <col min="4620" max="4622" width="12.7109375" style="513" customWidth="1"/>
    <col min="4623" max="4623" width="13.7109375" style="513" customWidth="1"/>
    <col min="4624" max="4625" width="14.5703125" style="513" customWidth="1"/>
    <col min="4626" max="4864" width="11.42578125" style="513"/>
    <col min="4865" max="4871" width="5" style="513" customWidth="1"/>
    <col min="4872" max="4872" width="10.28515625" style="513" customWidth="1"/>
    <col min="4873" max="4873" width="20.7109375" style="513" customWidth="1"/>
    <col min="4874" max="4874" width="22.5703125" style="513" customWidth="1"/>
    <col min="4875" max="4875" width="10.7109375" style="513" customWidth="1"/>
    <col min="4876" max="4878" width="12.7109375" style="513" customWidth="1"/>
    <col min="4879" max="4879" width="13.7109375" style="513" customWidth="1"/>
    <col min="4880" max="4881" width="14.5703125" style="513" customWidth="1"/>
    <col min="4882" max="5120" width="11.42578125" style="513"/>
    <col min="5121" max="5127" width="5" style="513" customWidth="1"/>
    <col min="5128" max="5128" width="10.28515625" style="513" customWidth="1"/>
    <col min="5129" max="5129" width="20.7109375" style="513" customWidth="1"/>
    <col min="5130" max="5130" width="22.5703125" style="513" customWidth="1"/>
    <col min="5131" max="5131" width="10.7109375" style="513" customWidth="1"/>
    <col min="5132" max="5134" width="12.7109375" style="513" customWidth="1"/>
    <col min="5135" max="5135" width="13.7109375" style="513" customWidth="1"/>
    <col min="5136" max="5137" width="14.5703125" style="513" customWidth="1"/>
    <col min="5138" max="5376" width="11.42578125" style="513"/>
    <col min="5377" max="5383" width="5" style="513" customWidth="1"/>
    <col min="5384" max="5384" width="10.28515625" style="513" customWidth="1"/>
    <col min="5385" max="5385" width="20.7109375" style="513" customWidth="1"/>
    <col min="5386" max="5386" width="22.5703125" style="513" customWidth="1"/>
    <col min="5387" max="5387" width="10.7109375" style="513" customWidth="1"/>
    <col min="5388" max="5390" width="12.7109375" style="513" customWidth="1"/>
    <col min="5391" max="5391" width="13.7109375" style="513" customWidth="1"/>
    <col min="5392" max="5393" width="14.5703125" style="513" customWidth="1"/>
    <col min="5394" max="5632" width="11.42578125" style="513"/>
    <col min="5633" max="5639" width="5" style="513" customWidth="1"/>
    <col min="5640" max="5640" width="10.28515625" style="513" customWidth="1"/>
    <col min="5641" max="5641" width="20.7109375" style="513" customWidth="1"/>
    <col min="5642" max="5642" width="22.5703125" style="513" customWidth="1"/>
    <col min="5643" max="5643" width="10.7109375" style="513" customWidth="1"/>
    <col min="5644" max="5646" width="12.7109375" style="513" customWidth="1"/>
    <col min="5647" max="5647" width="13.7109375" style="513" customWidth="1"/>
    <col min="5648" max="5649" width="14.5703125" style="513" customWidth="1"/>
    <col min="5650" max="5888" width="11.42578125" style="513"/>
    <col min="5889" max="5895" width="5" style="513" customWidth="1"/>
    <col min="5896" max="5896" width="10.28515625" style="513" customWidth="1"/>
    <col min="5897" max="5897" width="20.7109375" style="513" customWidth="1"/>
    <col min="5898" max="5898" width="22.5703125" style="513" customWidth="1"/>
    <col min="5899" max="5899" width="10.7109375" style="513" customWidth="1"/>
    <col min="5900" max="5902" width="12.7109375" style="513" customWidth="1"/>
    <col min="5903" max="5903" width="13.7109375" style="513" customWidth="1"/>
    <col min="5904" max="5905" width="14.5703125" style="513" customWidth="1"/>
    <col min="5906" max="6144" width="11.42578125" style="513"/>
    <col min="6145" max="6151" width="5" style="513" customWidth="1"/>
    <col min="6152" max="6152" width="10.28515625" style="513" customWidth="1"/>
    <col min="6153" max="6153" width="20.7109375" style="513" customWidth="1"/>
    <col min="6154" max="6154" width="22.5703125" style="513" customWidth="1"/>
    <col min="6155" max="6155" width="10.7109375" style="513" customWidth="1"/>
    <col min="6156" max="6158" width="12.7109375" style="513" customWidth="1"/>
    <col min="6159" max="6159" width="13.7109375" style="513" customWidth="1"/>
    <col min="6160" max="6161" width="14.5703125" style="513" customWidth="1"/>
    <col min="6162" max="6400" width="11.42578125" style="513"/>
    <col min="6401" max="6407" width="5" style="513" customWidth="1"/>
    <col min="6408" max="6408" width="10.28515625" style="513" customWidth="1"/>
    <col min="6409" max="6409" width="20.7109375" style="513" customWidth="1"/>
    <col min="6410" max="6410" width="22.5703125" style="513" customWidth="1"/>
    <col min="6411" max="6411" width="10.7109375" style="513" customWidth="1"/>
    <col min="6412" max="6414" width="12.7109375" style="513" customWidth="1"/>
    <col min="6415" max="6415" width="13.7109375" style="513" customWidth="1"/>
    <col min="6416" max="6417" width="14.5703125" style="513" customWidth="1"/>
    <col min="6418" max="6656" width="11.42578125" style="513"/>
    <col min="6657" max="6663" width="5" style="513" customWidth="1"/>
    <col min="6664" max="6664" width="10.28515625" style="513" customWidth="1"/>
    <col min="6665" max="6665" width="20.7109375" style="513" customWidth="1"/>
    <col min="6666" max="6666" width="22.5703125" style="513" customWidth="1"/>
    <col min="6667" max="6667" width="10.7109375" style="513" customWidth="1"/>
    <col min="6668" max="6670" width="12.7109375" style="513" customWidth="1"/>
    <col min="6671" max="6671" width="13.7109375" style="513" customWidth="1"/>
    <col min="6672" max="6673" width="14.5703125" style="513" customWidth="1"/>
    <col min="6674" max="6912" width="11.42578125" style="513"/>
    <col min="6913" max="6919" width="5" style="513" customWidth="1"/>
    <col min="6920" max="6920" width="10.28515625" style="513" customWidth="1"/>
    <col min="6921" max="6921" width="20.7109375" style="513" customWidth="1"/>
    <col min="6922" max="6922" width="22.5703125" style="513" customWidth="1"/>
    <col min="6923" max="6923" width="10.7109375" style="513" customWidth="1"/>
    <col min="6924" max="6926" width="12.7109375" style="513" customWidth="1"/>
    <col min="6927" max="6927" width="13.7109375" style="513" customWidth="1"/>
    <col min="6928" max="6929" width="14.5703125" style="513" customWidth="1"/>
    <col min="6930" max="7168" width="11.42578125" style="513"/>
    <col min="7169" max="7175" width="5" style="513" customWidth="1"/>
    <col min="7176" max="7176" width="10.28515625" style="513" customWidth="1"/>
    <col min="7177" max="7177" width="20.7109375" style="513" customWidth="1"/>
    <col min="7178" max="7178" width="22.5703125" style="513" customWidth="1"/>
    <col min="7179" max="7179" width="10.7109375" style="513" customWidth="1"/>
    <col min="7180" max="7182" width="12.7109375" style="513" customWidth="1"/>
    <col min="7183" max="7183" width="13.7109375" style="513" customWidth="1"/>
    <col min="7184" max="7185" width="14.5703125" style="513" customWidth="1"/>
    <col min="7186" max="7424" width="11.42578125" style="513"/>
    <col min="7425" max="7431" width="5" style="513" customWidth="1"/>
    <col min="7432" max="7432" width="10.28515625" style="513" customWidth="1"/>
    <col min="7433" max="7433" width="20.7109375" style="513" customWidth="1"/>
    <col min="7434" max="7434" width="22.5703125" style="513" customWidth="1"/>
    <col min="7435" max="7435" width="10.7109375" style="513" customWidth="1"/>
    <col min="7436" max="7438" width="12.7109375" style="513" customWidth="1"/>
    <col min="7439" max="7439" width="13.7109375" style="513" customWidth="1"/>
    <col min="7440" max="7441" width="14.5703125" style="513" customWidth="1"/>
    <col min="7442" max="7680" width="11.42578125" style="513"/>
    <col min="7681" max="7687" width="5" style="513" customWidth="1"/>
    <col min="7688" max="7688" width="10.28515625" style="513" customWidth="1"/>
    <col min="7689" max="7689" width="20.7109375" style="513" customWidth="1"/>
    <col min="7690" max="7690" width="22.5703125" style="513" customWidth="1"/>
    <col min="7691" max="7691" width="10.7109375" style="513" customWidth="1"/>
    <col min="7692" max="7694" width="12.7109375" style="513" customWidth="1"/>
    <col min="7695" max="7695" width="13.7109375" style="513" customWidth="1"/>
    <col min="7696" max="7697" width="14.5703125" style="513" customWidth="1"/>
    <col min="7698" max="7936" width="11.42578125" style="513"/>
    <col min="7937" max="7943" width="5" style="513" customWidth="1"/>
    <col min="7944" max="7944" width="10.28515625" style="513" customWidth="1"/>
    <col min="7945" max="7945" width="20.7109375" style="513" customWidth="1"/>
    <col min="7946" max="7946" width="22.5703125" style="513" customWidth="1"/>
    <col min="7947" max="7947" width="10.7109375" style="513" customWidth="1"/>
    <col min="7948" max="7950" width="12.7109375" style="513" customWidth="1"/>
    <col min="7951" max="7951" width="13.7109375" style="513" customWidth="1"/>
    <col min="7952" max="7953" width="14.5703125" style="513" customWidth="1"/>
    <col min="7954" max="8192" width="11.42578125" style="513"/>
    <col min="8193" max="8199" width="5" style="513" customWidth="1"/>
    <col min="8200" max="8200" width="10.28515625" style="513" customWidth="1"/>
    <col min="8201" max="8201" width="20.7109375" style="513" customWidth="1"/>
    <col min="8202" max="8202" width="22.5703125" style="513" customWidth="1"/>
    <col min="8203" max="8203" width="10.7109375" style="513" customWidth="1"/>
    <col min="8204" max="8206" width="12.7109375" style="513" customWidth="1"/>
    <col min="8207" max="8207" width="13.7109375" style="513" customWidth="1"/>
    <col min="8208" max="8209" width="14.5703125" style="513" customWidth="1"/>
    <col min="8210" max="8448" width="11.42578125" style="513"/>
    <col min="8449" max="8455" width="5" style="513" customWidth="1"/>
    <col min="8456" max="8456" width="10.28515625" style="513" customWidth="1"/>
    <col min="8457" max="8457" width="20.7109375" style="513" customWidth="1"/>
    <col min="8458" max="8458" width="22.5703125" style="513" customWidth="1"/>
    <col min="8459" max="8459" width="10.7109375" style="513" customWidth="1"/>
    <col min="8460" max="8462" width="12.7109375" style="513" customWidth="1"/>
    <col min="8463" max="8463" width="13.7109375" style="513" customWidth="1"/>
    <col min="8464" max="8465" width="14.5703125" style="513" customWidth="1"/>
    <col min="8466" max="8704" width="11.42578125" style="513"/>
    <col min="8705" max="8711" width="5" style="513" customWidth="1"/>
    <col min="8712" max="8712" width="10.28515625" style="513" customWidth="1"/>
    <col min="8713" max="8713" width="20.7109375" style="513" customWidth="1"/>
    <col min="8714" max="8714" width="22.5703125" style="513" customWidth="1"/>
    <col min="8715" max="8715" width="10.7109375" style="513" customWidth="1"/>
    <col min="8716" max="8718" width="12.7109375" style="513" customWidth="1"/>
    <col min="8719" max="8719" width="13.7109375" style="513" customWidth="1"/>
    <col min="8720" max="8721" width="14.5703125" style="513" customWidth="1"/>
    <col min="8722" max="8960" width="11.42578125" style="513"/>
    <col min="8961" max="8967" width="5" style="513" customWidth="1"/>
    <col min="8968" max="8968" width="10.28515625" style="513" customWidth="1"/>
    <col min="8969" max="8969" width="20.7109375" style="513" customWidth="1"/>
    <col min="8970" max="8970" width="22.5703125" style="513" customWidth="1"/>
    <col min="8971" max="8971" width="10.7109375" style="513" customWidth="1"/>
    <col min="8972" max="8974" width="12.7109375" style="513" customWidth="1"/>
    <col min="8975" max="8975" width="13.7109375" style="513" customWidth="1"/>
    <col min="8976" max="8977" width="14.5703125" style="513" customWidth="1"/>
    <col min="8978" max="9216" width="11.42578125" style="513"/>
    <col min="9217" max="9223" width="5" style="513" customWidth="1"/>
    <col min="9224" max="9224" width="10.28515625" style="513" customWidth="1"/>
    <col min="9225" max="9225" width="20.7109375" style="513" customWidth="1"/>
    <col min="9226" max="9226" width="22.5703125" style="513" customWidth="1"/>
    <col min="9227" max="9227" width="10.7109375" style="513" customWidth="1"/>
    <col min="9228" max="9230" width="12.7109375" style="513" customWidth="1"/>
    <col min="9231" max="9231" width="13.7109375" style="513" customWidth="1"/>
    <col min="9232" max="9233" width="14.5703125" style="513" customWidth="1"/>
    <col min="9234" max="9472" width="11.42578125" style="513"/>
    <col min="9473" max="9479" width="5" style="513" customWidth="1"/>
    <col min="9480" max="9480" width="10.28515625" style="513" customWidth="1"/>
    <col min="9481" max="9481" width="20.7109375" style="513" customWidth="1"/>
    <col min="9482" max="9482" width="22.5703125" style="513" customWidth="1"/>
    <col min="9483" max="9483" width="10.7109375" style="513" customWidth="1"/>
    <col min="9484" max="9486" width="12.7109375" style="513" customWidth="1"/>
    <col min="9487" max="9487" width="13.7109375" style="513" customWidth="1"/>
    <col min="9488" max="9489" width="14.5703125" style="513" customWidth="1"/>
    <col min="9490" max="9728" width="11.42578125" style="513"/>
    <col min="9729" max="9735" width="5" style="513" customWidth="1"/>
    <col min="9736" max="9736" width="10.28515625" style="513" customWidth="1"/>
    <col min="9737" max="9737" width="20.7109375" style="513" customWidth="1"/>
    <col min="9738" max="9738" width="22.5703125" style="513" customWidth="1"/>
    <col min="9739" max="9739" width="10.7109375" style="513" customWidth="1"/>
    <col min="9740" max="9742" width="12.7109375" style="513" customWidth="1"/>
    <col min="9743" max="9743" width="13.7109375" style="513" customWidth="1"/>
    <col min="9744" max="9745" width="14.5703125" style="513" customWidth="1"/>
    <col min="9746" max="9984" width="11.42578125" style="513"/>
    <col min="9985" max="9991" width="5" style="513" customWidth="1"/>
    <col min="9992" max="9992" width="10.28515625" style="513" customWidth="1"/>
    <col min="9993" max="9993" width="20.7109375" style="513" customWidth="1"/>
    <col min="9994" max="9994" width="22.5703125" style="513" customWidth="1"/>
    <col min="9995" max="9995" width="10.7109375" style="513" customWidth="1"/>
    <col min="9996" max="9998" width="12.7109375" style="513" customWidth="1"/>
    <col min="9999" max="9999" width="13.7109375" style="513" customWidth="1"/>
    <col min="10000" max="10001" width="14.5703125" style="513" customWidth="1"/>
    <col min="10002" max="10240" width="11.42578125" style="513"/>
    <col min="10241" max="10247" width="5" style="513" customWidth="1"/>
    <col min="10248" max="10248" width="10.28515625" style="513" customWidth="1"/>
    <col min="10249" max="10249" width="20.7109375" style="513" customWidth="1"/>
    <col min="10250" max="10250" width="22.5703125" style="513" customWidth="1"/>
    <col min="10251" max="10251" width="10.7109375" style="513" customWidth="1"/>
    <col min="10252" max="10254" width="12.7109375" style="513" customWidth="1"/>
    <col min="10255" max="10255" width="13.7109375" style="513" customWidth="1"/>
    <col min="10256" max="10257" width="14.5703125" style="513" customWidth="1"/>
    <col min="10258" max="10496" width="11.42578125" style="513"/>
    <col min="10497" max="10503" width="5" style="513" customWidth="1"/>
    <col min="10504" max="10504" width="10.28515625" style="513" customWidth="1"/>
    <col min="10505" max="10505" width="20.7109375" style="513" customWidth="1"/>
    <col min="10506" max="10506" width="22.5703125" style="513" customWidth="1"/>
    <col min="10507" max="10507" width="10.7109375" style="513" customWidth="1"/>
    <col min="10508" max="10510" width="12.7109375" style="513" customWidth="1"/>
    <col min="10511" max="10511" width="13.7109375" style="513" customWidth="1"/>
    <col min="10512" max="10513" width="14.5703125" style="513" customWidth="1"/>
    <col min="10514" max="10752" width="11.42578125" style="513"/>
    <col min="10753" max="10759" width="5" style="513" customWidth="1"/>
    <col min="10760" max="10760" width="10.28515625" style="513" customWidth="1"/>
    <col min="10761" max="10761" width="20.7109375" style="513" customWidth="1"/>
    <col min="10762" max="10762" width="22.5703125" style="513" customWidth="1"/>
    <col min="10763" max="10763" width="10.7109375" style="513" customWidth="1"/>
    <col min="10764" max="10766" width="12.7109375" style="513" customWidth="1"/>
    <col min="10767" max="10767" width="13.7109375" style="513" customWidth="1"/>
    <col min="10768" max="10769" width="14.5703125" style="513" customWidth="1"/>
    <col min="10770" max="11008" width="11.42578125" style="513"/>
    <col min="11009" max="11015" width="5" style="513" customWidth="1"/>
    <col min="11016" max="11016" width="10.28515625" style="513" customWidth="1"/>
    <col min="11017" max="11017" width="20.7109375" style="513" customWidth="1"/>
    <col min="11018" max="11018" width="22.5703125" style="513" customWidth="1"/>
    <col min="11019" max="11019" width="10.7109375" style="513" customWidth="1"/>
    <col min="11020" max="11022" width="12.7109375" style="513" customWidth="1"/>
    <col min="11023" max="11023" width="13.7109375" style="513" customWidth="1"/>
    <col min="11024" max="11025" width="14.5703125" style="513" customWidth="1"/>
    <col min="11026" max="11264" width="11.42578125" style="513"/>
    <col min="11265" max="11271" width="5" style="513" customWidth="1"/>
    <col min="11272" max="11272" width="10.28515625" style="513" customWidth="1"/>
    <col min="11273" max="11273" width="20.7109375" style="513" customWidth="1"/>
    <col min="11274" max="11274" width="22.5703125" style="513" customWidth="1"/>
    <col min="11275" max="11275" width="10.7109375" style="513" customWidth="1"/>
    <col min="11276" max="11278" width="12.7109375" style="513" customWidth="1"/>
    <col min="11279" max="11279" width="13.7109375" style="513" customWidth="1"/>
    <col min="11280" max="11281" width="14.5703125" style="513" customWidth="1"/>
    <col min="11282" max="11520" width="11.42578125" style="513"/>
    <col min="11521" max="11527" width="5" style="513" customWidth="1"/>
    <col min="11528" max="11528" width="10.28515625" style="513" customWidth="1"/>
    <col min="11529" max="11529" width="20.7109375" style="513" customWidth="1"/>
    <col min="11530" max="11530" width="22.5703125" style="513" customWidth="1"/>
    <col min="11531" max="11531" width="10.7109375" style="513" customWidth="1"/>
    <col min="11532" max="11534" width="12.7109375" style="513" customWidth="1"/>
    <col min="11535" max="11535" width="13.7109375" style="513" customWidth="1"/>
    <col min="11536" max="11537" width="14.5703125" style="513" customWidth="1"/>
    <col min="11538" max="11776" width="11.42578125" style="513"/>
    <col min="11777" max="11783" width="5" style="513" customWidth="1"/>
    <col min="11784" max="11784" width="10.28515625" style="513" customWidth="1"/>
    <col min="11785" max="11785" width="20.7109375" style="513" customWidth="1"/>
    <col min="11786" max="11786" width="22.5703125" style="513" customWidth="1"/>
    <col min="11787" max="11787" width="10.7109375" style="513" customWidth="1"/>
    <col min="11788" max="11790" width="12.7109375" style="513" customWidth="1"/>
    <col min="11791" max="11791" width="13.7109375" style="513" customWidth="1"/>
    <col min="11792" max="11793" width="14.5703125" style="513" customWidth="1"/>
    <col min="11794" max="12032" width="11.42578125" style="513"/>
    <col min="12033" max="12039" width="5" style="513" customWidth="1"/>
    <col min="12040" max="12040" width="10.28515625" style="513" customWidth="1"/>
    <col min="12041" max="12041" width="20.7109375" style="513" customWidth="1"/>
    <col min="12042" max="12042" width="22.5703125" style="513" customWidth="1"/>
    <col min="12043" max="12043" width="10.7109375" style="513" customWidth="1"/>
    <col min="12044" max="12046" width="12.7109375" style="513" customWidth="1"/>
    <col min="12047" max="12047" width="13.7109375" style="513" customWidth="1"/>
    <col min="12048" max="12049" width="14.5703125" style="513" customWidth="1"/>
    <col min="12050" max="12288" width="11.42578125" style="513"/>
    <col min="12289" max="12295" width="5" style="513" customWidth="1"/>
    <col min="12296" max="12296" width="10.28515625" style="513" customWidth="1"/>
    <col min="12297" max="12297" width="20.7109375" style="513" customWidth="1"/>
    <col min="12298" max="12298" width="22.5703125" style="513" customWidth="1"/>
    <col min="12299" max="12299" width="10.7109375" style="513" customWidth="1"/>
    <col min="12300" max="12302" width="12.7109375" style="513" customWidth="1"/>
    <col min="12303" max="12303" width="13.7109375" style="513" customWidth="1"/>
    <col min="12304" max="12305" width="14.5703125" style="513" customWidth="1"/>
    <col min="12306" max="12544" width="11.42578125" style="513"/>
    <col min="12545" max="12551" width="5" style="513" customWidth="1"/>
    <col min="12552" max="12552" width="10.28515625" style="513" customWidth="1"/>
    <col min="12553" max="12553" width="20.7109375" style="513" customWidth="1"/>
    <col min="12554" max="12554" width="22.5703125" style="513" customWidth="1"/>
    <col min="12555" max="12555" width="10.7109375" style="513" customWidth="1"/>
    <col min="12556" max="12558" width="12.7109375" style="513" customWidth="1"/>
    <col min="12559" max="12559" width="13.7109375" style="513" customWidth="1"/>
    <col min="12560" max="12561" width="14.5703125" style="513" customWidth="1"/>
    <col min="12562" max="12800" width="11.42578125" style="513"/>
    <col min="12801" max="12807" width="5" style="513" customWidth="1"/>
    <col min="12808" max="12808" width="10.28515625" style="513" customWidth="1"/>
    <col min="12809" max="12809" width="20.7109375" style="513" customWidth="1"/>
    <col min="12810" max="12810" width="22.5703125" style="513" customWidth="1"/>
    <col min="12811" max="12811" width="10.7109375" style="513" customWidth="1"/>
    <col min="12812" max="12814" width="12.7109375" style="513" customWidth="1"/>
    <col min="12815" max="12815" width="13.7109375" style="513" customWidth="1"/>
    <col min="12816" max="12817" width="14.5703125" style="513" customWidth="1"/>
    <col min="12818" max="13056" width="11.42578125" style="513"/>
    <col min="13057" max="13063" width="5" style="513" customWidth="1"/>
    <col min="13064" max="13064" width="10.28515625" style="513" customWidth="1"/>
    <col min="13065" max="13065" width="20.7109375" style="513" customWidth="1"/>
    <col min="13066" max="13066" width="22.5703125" style="513" customWidth="1"/>
    <col min="13067" max="13067" width="10.7109375" style="513" customWidth="1"/>
    <col min="13068" max="13070" width="12.7109375" style="513" customWidth="1"/>
    <col min="13071" max="13071" width="13.7109375" style="513" customWidth="1"/>
    <col min="13072" max="13073" width="14.5703125" style="513" customWidth="1"/>
    <col min="13074" max="13312" width="11.42578125" style="513"/>
    <col min="13313" max="13319" width="5" style="513" customWidth="1"/>
    <col min="13320" max="13320" width="10.28515625" style="513" customWidth="1"/>
    <col min="13321" max="13321" width="20.7109375" style="513" customWidth="1"/>
    <col min="13322" max="13322" width="22.5703125" style="513" customWidth="1"/>
    <col min="13323" max="13323" width="10.7109375" style="513" customWidth="1"/>
    <col min="13324" max="13326" width="12.7109375" style="513" customWidth="1"/>
    <col min="13327" max="13327" width="13.7109375" style="513" customWidth="1"/>
    <col min="13328" max="13329" width="14.5703125" style="513" customWidth="1"/>
    <col min="13330" max="13568" width="11.42578125" style="513"/>
    <col min="13569" max="13575" width="5" style="513" customWidth="1"/>
    <col min="13576" max="13576" width="10.28515625" style="513" customWidth="1"/>
    <col min="13577" max="13577" width="20.7109375" style="513" customWidth="1"/>
    <col min="13578" max="13578" width="22.5703125" style="513" customWidth="1"/>
    <col min="13579" max="13579" width="10.7109375" style="513" customWidth="1"/>
    <col min="13580" max="13582" width="12.7109375" style="513" customWidth="1"/>
    <col min="13583" max="13583" width="13.7109375" style="513" customWidth="1"/>
    <col min="13584" max="13585" width="14.5703125" style="513" customWidth="1"/>
    <col min="13586" max="13824" width="11.42578125" style="513"/>
    <col min="13825" max="13831" width="5" style="513" customWidth="1"/>
    <col min="13832" max="13832" width="10.28515625" style="513" customWidth="1"/>
    <col min="13833" max="13833" width="20.7109375" style="513" customWidth="1"/>
    <col min="13834" max="13834" width="22.5703125" style="513" customWidth="1"/>
    <col min="13835" max="13835" width="10.7109375" style="513" customWidth="1"/>
    <col min="13836" max="13838" width="12.7109375" style="513" customWidth="1"/>
    <col min="13839" max="13839" width="13.7109375" style="513" customWidth="1"/>
    <col min="13840" max="13841" width="14.5703125" style="513" customWidth="1"/>
    <col min="13842" max="14080" width="11.42578125" style="513"/>
    <col min="14081" max="14087" width="5" style="513" customWidth="1"/>
    <col min="14088" max="14088" width="10.28515625" style="513" customWidth="1"/>
    <col min="14089" max="14089" width="20.7109375" style="513" customWidth="1"/>
    <col min="14090" max="14090" width="22.5703125" style="513" customWidth="1"/>
    <col min="14091" max="14091" width="10.7109375" style="513" customWidth="1"/>
    <col min="14092" max="14094" width="12.7109375" style="513" customWidth="1"/>
    <col min="14095" max="14095" width="13.7109375" style="513" customWidth="1"/>
    <col min="14096" max="14097" width="14.5703125" style="513" customWidth="1"/>
    <col min="14098" max="14336" width="11.42578125" style="513"/>
    <col min="14337" max="14343" width="5" style="513" customWidth="1"/>
    <col min="14344" max="14344" width="10.28515625" style="513" customWidth="1"/>
    <col min="14345" max="14345" width="20.7109375" style="513" customWidth="1"/>
    <col min="14346" max="14346" width="22.5703125" style="513" customWidth="1"/>
    <col min="14347" max="14347" width="10.7109375" style="513" customWidth="1"/>
    <col min="14348" max="14350" width="12.7109375" style="513" customWidth="1"/>
    <col min="14351" max="14351" width="13.7109375" style="513" customWidth="1"/>
    <col min="14352" max="14353" width="14.5703125" style="513" customWidth="1"/>
    <col min="14354" max="14592" width="11.42578125" style="513"/>
    <col min="14593" max="14599" width="5" style="513" customWidth="1"/>
    <col min="14600" max="14600" width="10.28515625" style="513" customWidth="1"/>
    <col min="14601" max="14601" width="20.7109375" style="513" customWidth="1"/>
    <col min="14602" max="14602" width="22.5703125" style="513" customWidth="1"/>
    <col min="14603" max="14603" width="10.7109375" style="513" customWidth="1"/>
    <col min="14604" max="14606" width="12.7109375" style="513" customWidth="1"/>
    <col min="14607" max="14607" width="13.7109375" style="513" customWidth="1"/>
    <col min="14608" max="14609" width="14.5703125" style="513" customWidth="1"/>
    <col min="14610" max="14848" width="11.42578125" style="513"/>
    <col min="14849" max="14855" width="5" style="513" customWidth="1"/>
    <col min="14856" max="14856" width="10.28515625" style="513" customWidth="1"/>
    <col min="14857" max="14857" width="20.7109375" style="513" customWidth="1"/>
    <col min="14858" max="14858" width="22.5703125" style="513" customWidth="1"/>
    <col min="14859" max="14859" width="10.7109375" style="513" customWidth="1"/>
    <col min="14860" max="14862" width="12.7109375" style="513" customWidth="1"/>
    <col min="14863" max="14863" width="13.7109375" style="513" customWidth="1"/>
    <col min="14864" max="14865" width="14.5703125" style="513" customWidth="1"/>
    <col min="14866" max="15104" width="11.42578125" style="513"/>
    <col min="15105" max="15111" width="5" style="513" customWidth="1"/>
    <col min="15112" max="15112" width="10.28515625" style="513" customWidth="1"/>
    <col min="15113" max="15113" width="20.7109375" style="513" customWidth="1"/>
    <col min="15114" max="15114" width="22.5703125" style="513" customWidth="1"/>
    <col min="15115" max="15115" width="10.7109375" style="513" customWidth="1"/>
    <col min="15116" max="15118" width="12.7109375" style="513" customWidth="1"/>
    <col min="15119" max="15119" width="13.7109375" style="513" customWidth="1"/>
    <col min="15120" max="15121" width="14.5703125" style="513" customWidth="1"/>
    <col min="15122" max="15360" width="11.42578125" style="513"/>
    <col min="15361" max="15367" width="5" style="513" customWidth="1"/>
    <col min="15368" max="15368" width="10.28515625" style="513" customWidth="1"/>
    <col min="15369" max="15369" width="20.7109375" style="513" customWidth="1"/>
    <col min="15370" max="15370" width="22.5703125" style="513" customWidth="1"/>
    <col min="15371" max="15371" width="10.7109375" style="513" customWidth="1"/>
    <col min="15372" max="15374" width="12.7109375" style="513" customWidth="1"/>
    <col min="15375" max="15375" width="13.7109375" style="513" customWidth="1"/>
    <col min="15376" max="15377" width="14.5703125" style="513" customWidth="1"/>
    <col min="15378" max="15616" width="11.42578125" style="513"/>
    <col min="15617" max="15623" width="5" style="513" customWidth="1"/>
    <col min="15624" max="15624" width="10.28515625" style="513" customWidth="1"/>
    <col min="15625" max="15625" width="20.7109375" style="513" customWidth="1"/>
    <col min="15626" max="15626" width="22.5703125" style="513" customWidth="1"/>
    <col min="15627" max="15627" width="10.7109375" style="513" customWidth="1"/>
    <col min="15628" max="15630" width="12.7109375" style="513" customWidth="1"/>
    <col min="15631" max="15631" width="13.7109375" style="513" customWidth="1"/>
    <col min="15632" max="15633" width="14.5703125" style="513" customWidth="1"/>
    <col min="15634" max="15872" width="11.42578125" style="513"/>
    <col min="15873" max="15879" width="5" style="513" customWidth="1"/>
    <col min="15880" max="15880" width="10.28515625" style="513" customWidth="1"/>
    <col min="15881" max="15881" width="20.7109375" style="513" customWidth="1"/>
    <col min="15882" max="15882" width="22.5703125" style="513" customWidth="1"/>
    <col min="15883" max="15883" width="10.7109375" style="513" customWidth="1"/>
    <col min="15884" max="15886" width="12.7109375" style="513" customWidth="1"/>
    <col min="15887" max="15887" width="13.7109375" style="513" customWidth="1"/>
    <col min="15888" max="15889" width="14.5703125" style="513" customWidth="1"/>
    <col min="15890" max="16128" width="11.42578125" style="513"/>
    <col min="16129" max="16135" width="5" style="513" customWidth="1"/>
    <col min="16136" max="16136" width="10.28515625" style="513" customWidth="1"/>
    <col min="16137" max="16137" width="20.7109375" style="513" customWidth="1"/>
    <col min="16138" max="16138" width="22.5703125" style="513" customWidth="1"/>
    <col min="16139" max="16139" width="10.7109375" style="513" customWidth="1"/>
    <col min="16140" max="16142" width="12.7109375" style="513" customWidth="1"/>
    <col min="16143" max="16143" width="13.7109375" style="513" customWidth="1"/>
    <col min="16144" max="16145" width="14.5703125" style="513" customWidth="1"/>
    <col min="16146" max="16384" width="11.42578125" style="513"/>
  </cols>
  <sheetData>
    <row r="1" spans="1:20">
      <c r="A1" s="1167" t="s">
        <v>149</v>
      </c>
      <c r="B1" s="1168"/>
      <c r="C1" s="1168"/>
      <c r="D1" s="1168"/>
      <c r="E1" s="1168"/>
      <c r="F1" s="1168"/>
      <c r="G1" s="1168"/>
      <c r="H1" s="1168"/>
      <c r="I1" s="1168"/>
      <c r="J1" s="1168"/>
      <c r="K1" s="1168"/>
      <c r="L1" s="1168"/>
      <c r="M1" s="1168"/>
      <c r="N1" s="1168"/>
      <c r="O1" s="1168"/>
      <c r="P1" s="1168"/>
      <c r="Q1" s="1169"/>
    </row>
    <row r="2" spans="1:20" ht="18.75" customHeight="1">
      <c r="A2" s="1245" t="s">
        <v>387</v>
      </c>
      <c r="B2" s="1246"/>
      <c r="C2" s="1246"/>
      <c r="D2" s="1246"/>
      <c r="E2" s="1246"/>
      <c r="F2" s="1246"/>
      <c r="G2" s="1246"/>
      <c r="H2" s="1246"/>
      <c r="I2" s="1246"/>
      <c r="J2" s="1246"/>
      <c r="K2" s="1246"/>
      <c r="L2" s="1246"/>
      <c r="M2" s="1246"/>
      <c r="N2" s="1246"/>
      <c r="O2" s="1246"/>
      <c r="P2" s="1246"/>
      <c r="Q2" s="1247"/>
    </row>
    <row r="3" spans="1:20"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20"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c r="S4" s="957"/>
      <c r="T4" s="957"/>
    </row>
    <row r="5" spans="1:20" s="947" customFormat="1" ht="15" customHeight="1">
      <c r="A5" s="944">
        <v>1</v>
      </c>
      <c r="B5" s="944">
        <v>2</v>
      </c>
      <c r="C5" s="944">
        <v>2</v>
      </c>
      <c r="D5" s="944">
        <v>3</v>
      </c>
      <c r="E5" s="944">
        <v>2</v>
      </c>
      <c r="F5" s="944">
        <v>381</v>
      </c>
      <c r="G5" s="944" t="s">
        <v>427</v>
      </c>
      <c r="H5" s="1233" t="s">
        <v>426</v>
      </c>
      <c r="I5" s="1234"/>
      <c r="J5" s="1235"/>
      <c r="K5" s="944" t="s">
        <v>395</v>
      </c>
      <c r="L5" s="945" t="s">
        <v>1089</v>
      </c>
      <c r="M5" s="945" t="s">
        <v>1089</v>
      </c>
      <c r="N5" s="945">
        <v>685506</v>
      </c>
      <c r="O5" s="946">
        <v>599295647</v>
      </c>
      <c r="P5" s="946">
        <v>555727381.04999995</v>
      </c>
      <c r="Q5" s="946">
        <v>500191969.17000002</v>
      </c>
      <c r="S5" s="958"/>
      <c r="T5" s="958"/>
    </row>
    <row r="6" spans="1:20" ht="8.25" customHeight="1">
      <c r="A6" s="1236"/>
      <c r="B6" s="1237"/>
      <c r="C6" s="1237"/>
      <c r="D6" s="1237"/>
      <c r="E6" s="1237"/>
      <c r="F6" s="1237"/>
      <c r="G6" s="1237"/>
      <c r="H6" s="1237"/>
      <c r="I6" s="1237"/>
      <c r="J6" s="1237"/>
      <c r="K6" s="1237"/>
      <c r="L6" s="1237"/>
      <c r="M6" s="1237"/>
      <c r="N6" s="1237"/>
      <c r="O6" s="1237"/>
      <c r="P6" s="1237"/>
      <c r="Q6" s="1238"/>
      <c r="S6" s="957"/>
      <c r="T6" s="957"/>
    </row>
    <row r="7" spans="1:20">
      <c r="A7" s="1239" t="s">
        <v>1090</v>
      </c>
      <c r="B7" s="1240"/>
      <c r="C7" s="1240"/>
      <c r="D7" s="1240"/>
      <c r="E7" s="1240"/>
      <c r="F7" s="1240"/>
      <c r="G7" s="1240"/>
      <c r="H7" s="1240"/>
      <c r="I7" s="1240"/>
      <c r="J7" s="1240"/>
      <c r="K7" s="1240"/>
      <c r="L7" s="1240"/>
      <c r="M7" s="1240"/>
      <c r="N7" s="1240"/>
      <c r="O7" s="1240"/>
      <c r="P7" s="1240"/>
      <c r="Q7" s="1241"/>
      <c r="S7" s="957"/>
      <c r="T7" s="957"/>
    </row>
    <row r="8" spans="1:20" ht="30.75" customHeight="1">
      <c r="A8" s="1242"/>
      <c r="B8" s="1243"/>
      <c r="C8" s="1243"/>
      <c r="D8" s="1243"/>
      <c r="E8" s="1243"/>
      <c r="F8" s="1243"/>
      <c r="G8" s="1243"/>
      <c r="H8" s="1243"/>
      <c r="I8" s="1243"/>
      <c r="J8" s="1243"/>
      <c r="K8" s="1243"/>
      <c r="L8" s="1243"/>
      <c r="M8" s="1243"/>
      <c r="N8" s="1243"/>
      <c r="O8" s="1243"/>
      <c r="P8" s="1243"/>
      <c r="Q8" s="1244"/>
      <c r="S8" s="799"/>
      <c r="T8" s="957"/>
    </row>
    <row r="9" spans="1:20" ht="17.25" customHeight="1">
      <c r="A9" s="1267" t="s">
        <v>1091</v>
      </c>
      <c r="B9" s="1268"/>
      <c r="C9" s="1268"/>
      <c r="D9" s="1268"/>
      <c r="E9" s="1268"/>
      <c r="F9" s="1268"/>
      <c r="G9" s="1268"/>
      <c r="H9" s="1268"/>
      <c r="I9" s="1268"/>
      <c r="J9" s="1268"/>
      <c r="K9" s="1268"/>
      <c r="L9" s="1268"/>
      <c r="M9" s="1268"/>
      <c r="N9" s="1268"/>
      <c r="O9" s="1268"/>
      <c r="P9" s="1268"/>
      <c r="Q9" s="1269"/>
      <c r="S9" s="799"/>
      <c r="T9" s="957"/>
    </row>
    <row r="10" spans="1:20" ht="15">
      <c r="A10" s="1267"/>
      <c r="B10" s="1268"/>
      <c r="C10" s="1268"/>
      <c r="D10" s="1268"/>
      <c r="E10" s="1268"/>
      <c r="F10" s="1268"/>
      <c r="G10" s="1268"/>
      <c r="H10" s="1268"/>
      <c r="I10" s="1268"/>
      <c r="J10" s="1268"/>
      <c r="K10" s="1268"/>
      <c r="L10" s="1268"/>
      <c r="M10" s="1268"/>
      <c r="N10" s="1268"/>
      <c r="O10" s="1268"/>
      <c r="P10" s="1268"/>
      <c r="Q10" s="1269"/>
      <c r="S10" s="800"/>
      <c r="T10" s="957"/>
    </row>
    <row r="11" spans="1:20">
      <c r="A11" s="1267"/>
      <c r="B11" s="1268"/>
      <c r="C11" s="1268"/>
      <c r="D11" s="1268"/>
      <c r="E11" s="1268"/>
      <c r="F11" s="1268"/>
      <c r="G11" s="1268"/>
      <c r="H11" s="1268"/>
      <c r="I11" s="1268"/>
      <c r="J11" s="1268"/>
      <c r="K11" s="1268"/>
      <c r="L11" s="1268"/>
      <c r="M11" s="1268"/>
      <c r="N11" s="1268"/>
      <c r="O11" s="1268"/>
      <c r="P11" s="1268"/>
      <c r="Q11" s="1269"/>
      <c r="S11" s="957"/>
      <c r="T11" s="957"/>
    </row>
    <row r="12" spans="1:20">
      <c r="A12" s="1267"/>
      <c r="B12" s="1268"/>
      <c r="C12" s="1268"/>
      <c r="D12" s="1268"/>
      <c r="E12" s="1268"/>
      <c r="F12" s="1268"/>
      <c r="G12" s="1268"/>
      <c r="H12" s="1268"/>
      <c r="I12" s="1268"/>
      <c r="J12" s="1268"/>
      <c r="K12" s="1268"/>
      <c r="L12" s="1268"/>
      <c r="M12" s="1268"/>
      <c r="N12" s="1268"/>
      <c r="O12" s="1268"/>
      <c r="P12" s="1268"/>
      <c r="Q12" s="1269"/>
      <c r="S12" s="957"/>
      <c r="T12" s="957"/>
    </row>
    <row r="13" spans="1:20">
      <c r="A13" s="1270" t="s">
        <v>1501</v>
      </c>
      <c r="B13" s="1271"/>
      <c r="C13" s="1271"/>
      <c r="D13" s="1271"/>
      <c r="E13" s="1271"/>
      <c r="F13" s="1271"/>
      <c r="G13" s="1271"/>
      <c r="H13" s="1271"/>
      <c r="I13" s="1271"/>
      <c r="J13" s="1271"/>
      <c r="K13" s="1271"/>
      <c r="L13" s="1271"/>
      <c r="M13" s="1271"/>
      <c r="N13" s="1271"/>
      <c r="O13" s="1271"/>
      <c r="P13" s="1271"/>
      <c r="Q13" s="1272"/>
      <c r="S13" s="957"/>
      <c r="T13" s="957"/>
    </row>
    <row r="14" spans="1:20">
      <c r="A14" s="952"/>
      <c r="B14" s="953"/>
      <c r="C14" s="953"/>
      <c r="D14" s="953"/>
      <c r="E14" s="953"/>
      <c r="F14" s="953"/>
      <c r="G14" s="953"/>
      <c r="H14" s="953"/>
      <c r="I14" s="953"/>
      <c r="J14" s="953"/>
      <c r="K14" s="953"/>
      <c r="L14" s="953"/>
      <c r="M14" s="953"/>
      <c r="N14" s="953"/>
      <c r="O14" s="953"/>
      <c r="P14" s="953"/>
      <c r="Q14" s="954"/>
      <c r="S14" s="957"/>
      <c r="T14" s="957"/>
    </row>
    <row r="15" spans="1:20" s="947" customFormat="1" ht="15" customHeight="1">
      <c r="A15" s="943" t="s">
        <v>1037</v>
      </c>
      <c r="B15" s="943" t="s">
        <v>1035</v>
      </c>
      <c r="C15" s="943">
        <v>2</v>
      </c>
      <c r="D15" s="943">
        <v>3</v>
      </c>
      <c r="E15" s="943">
        <v>2</v>
      </c>
      <c r="F15" s="943">
        <v>393</v>
      </c>
      <c r="G15" s="943" t="s">
        <v>416</v>
      </c>
      <c r="H15" s="1253" t="s">
        <v>441</v>
      </c>
      <c r="I15" s="1253"/>
      <c r="J15" s="1253"/>
      <c r="K15" s="943" t="s">
        <v>442</v>
      </c>
      <c r="L15" s="945" t="s">
        <v>1092</v>
      </c>
      <c r="M15" s="945" t="s">
        <v>1092</v>
      </c>
      <c r="N15" s="945">
        <v>33208</v>
      </c>
      <c r="O15" s="946">
        <v>82817977</v>
      </c>
      <c r="P15" s="946">
        <v>60981447</v>
      </c>
      <c r="Q15" s="946">
        <v>60340088.219999999</v>
      </c>
      <c r="S15" s="957"/>
      <c r="T15" s="958"/>
    </row>
    <row r="16" spans="1:20" ht="6.75" customHeight="1">
      <c r="A16" s="1236"/>
      <c r="B16" s="1237"/>
      <c r="C16" s="1237"/>
      <c r="D16" s="1237"/>
      <c r="E16" s="1237"/>
      <c r="F16" s="1237"/>
      <c r="G16" s="1237"/>
      <c r="H16" s="1237"/>
      <c r="I16" s="1237"/>
      <c r="J16" s="1237"/>
      <c r="K16" s="1237"/>
      <c r="L16" s="1237"/>
      <c r="M16" s="1237"/>
      <c r="N16" s="1237"/>
      <c r="O16" s="1237"/>
      <c r="P16" s="1237"/>
      <c r="Q16" s="1238"/>
      <c r="S16" s="957"/>
      <c r="T16" s="957"/>
    </row>
    <row r="17" spans="1:20">
      <c r="A17" s="1239" t="s">
        <v>1093</v>
      </c>
      <c r="B17" s="1240"/>
      <c r="C17" s="1240"/>
      <c r="D17" s="1240"/>
      <c r="E17" s="1240"/>
      <c r="F17" s="1240"/>
      <c r="G17" s="1240"/>
      <c r="H17" s="1240"/>
      <c r="I17" s="1240"/>
      <c r="J17" s="1240"/>
      <c r="K17" s="1240"/>
      <c r="L17" s="1240"/>
      <c r="M17" s="1240"/>
      <c r="N17" s="1240"/>
      <c r="O17" s="1240"/>
      <c r="P17" s="1240"/>
      <c r="Q17" s="1241"/>
      <c r="S17" s="958"/>
      <c r="T17" s="957"/>
    </row>
    <row r="18" spans="1:20" ht="30" customHeight="1">
      <c r="A18" s="1242"/>
      <c r="B18" s="1243"/>
      <c r="C18" s="1243"/>
      <c r="D18" s="1243"/>
      <c r="E18" s="1243"/>
      <c r="F18" s="1243"/>
      <c r="G18" s="1243"/>
      <c r="H18" s="1243"/>
      <c r="I18" s="1243"/>
      <c r="J18" s="1243"/>
      <c r="K18" s="1243"/>
      <c r="L18" s="1243"/>
      <c r="M18" s="1243"/>
      <c r="N18" s="1243"/>
      <c r="O18" s="1243"/>
      <c r="P18" s="1243"/>
      <c r="Q18" s="1244"/>
      <c r="S18" s="799"/>
      <c r="T18" s="957"/>
    </row>
    <row r="19" spans="1:20" ht="17.25">
      <c r="A19" s="1239" t="s">
        <v>1094</v>
      </c>
      <c r="B19" s="1240"/>
      <c r="C19" s="1240"/>
      <c r="D19" s="1240"/>
      <c r="E19" s="1240"/>
      <c r="F19" s="1240"/>
      <c r="G19" s="1240"/>
      <c r="H19" s="1240"/>
      <c r="I19" s="1240"/>
      <c r="J19" s="1240"/>
      <c r="K19" s="1240"/>
      <c r="L19" s="1240"/>
      <c r="M19" s="1240"/>
      <c r="N19" s="1240"/>
      <c r="O19" s="1240"/>
      <c r="P19" s="1240"/>
      <c r="Q19" s="1241"/>
      <c r="S19" s="799"/>
      <c r="T19" s="957"/>
    </row>
    <row r="20" spans="1:20" ht="15">
      <c r="A20" s="1242"/>
      <c r="B20" s="1243"/>
      <c r="C20" s="1243"/>
      <c r="D20" s="1243"/>
      <c r="E20" s="1243"/>
      <c r="F20" s="1243"/>
      <c r="G20" s="1243"/>
      <c r="H20" s="1243"/>
      <c r="I20" s="1243"/>
      <c r="J20" s="1243"/>
      <c r="K20" s="1243"/>
      <c r="L20" s="1243"/>
      <c r="M20" s="1243"/>
      <c r="N20" s="1243"/>
      <c r="O20" s="1243"/>
      <c r="P20" s="1243"/>
      <c r="Q20" s="1244"/>
      <c r="S20" s="800"/>
      <c r="T20" s="957"/>
    </row>
    <row r="21" spans="1:20">
      <c r="A21" s="1242"/>
      <c r="B21" s="1243"/>
      <c r="C21" s="1243"/>
      <c r="D21" s="1243"/>
      <c r="E21" s="1243"/>
      <c r="F21" s="1243"/>
      <c r="G21" s="1243"/>
      <c r="H21" s="1243"/>
      <c r="I21" s="1243"/>
      <c r="J21" s="1243"/>
      <c r="K21" s="1243"/>
      <c r="L21" s="1243"/>
      <c r="M21" s="1243"/>
      <c r="N21" s="1243"/>
      <c r="O21" s="1243"/>
      <c r="P21" s="1243"/>
      <c r="Q21" s="1244"/>
      <c r="S21" s="957"/>
      <c r="T21" s="957"/>
    </row>
    <row r="22" spans="1:20">
      <c r="A22" s="1242"/>
      <c r="B22" s="1243"/>
      <c r="C22" s="1243"/>
      <c r="D22" s="1243"/>
      <c r="E22" s="1243"/>
      <c r="F22" s="1243"/>
      <c r="G22" s="1243"/>
      <c r="H22" s="1243"/>
      <c r="I22" s="1243"/>
      <c r="J22" s="1243"/>
      <c r="K22" s="1243"/>
      <c r="L22" s="1243"/>
      <c r="M22" s="1243"/>
      <c r="N22" s="1243"/>
      <c r="O22" s="1243"/>
      <c r="P22" s="1243"/>
      <c r="Q22" s="1244"/>
      <c r="S22" s="957"/>
      <c r="T22" s="957"/>
    </row>
    <row r="23" spans="1:20">
      <c r="A23" s="1242"/>
      <c r="B23" s="1243"/>
      <c r="C23" s="1243"/>
      <c r="D23" s="1243"/>
      <c r="E23" s="1243"/>
      <c r="F23" s="1243"/>
      <c r="G23" s="1243"/>
      <c r="H23" s="1243"/>
      <c r="I23" s="1243"/>
      <c r="J23" s="1243"/>
      <c r="K23" s="1243"/>
      <c r="L23" s="1243"/>
      <c r="M23" s="1243"/>
      <c r="N23" s="1243"/>
      <c r="O23" s="1243"/>
      <c r="P23" s="1243"/>
      <c r="Q23" s="1244"/>
      <c r="S23" s="957"/>
      <c r="T23" s="957"/>
    </row>
    <row r="24" spans="1:20" s="947" customFormat="1" ht="15" customHeight="1">
      <c r="A24" s="943">
        <v>1</v>
      </c>
      <c r="B24" s="943">
        <v>2</v>
      </c>
      <c r="C24" s="943">
        <v>2</v>
      </c>
      <c r="D24" s="943">
        <v>3</v>
      </c>
      <c r="E24" s="943">
        <v>2</v>
      </c>
      <c r="F24" s="943">
        <v>329</v>
      </c>
      <c r="G24" s="943" t="s">
        <v>411</v>
      </c>
      <c r="H24" s="1253" t="s">
        <v>422</v>
      </c>
      <c r="I24" s="1253"/>
      <c r="J24" s="1253"/>
      <c r="K24" s="943" t="s">
        <v>401</v>
      </c>
      <c r="L24" s="945" t="s">
        <v>1095</v>
      </c>
      <c r="M24" s="945" t="s">
        <v>1095</v>
      </c>
      <c r="N24" s="945">
        <v>38393</v>
      </c>
      <c r="O24" s="946">
        <v>49374285</v>
      </c>
      <c r="P24" s="946">
        <v>31958719.630000003</v>
      </c>
      <c r="Q24" s="946">
        <v>30043981.77</v>
      </c>
      <c r="S24" s="957"/>
      <c r="T24" s="958"/>
    </row>
    <row r="25" spans="1:20" ht="9" customHeight="1">
      <c r="A25" s="1236"/>
      <c r="B25" s="1237"/>
      <c r="C25" s="1237"/>
      <c r="D25" s="1237"/>
      <c r="E25" s="1237"/>
      <c r="F25" s="1237"/>
      <c r="G25" s="1237"/>
      <c r="H25" s="1237"/>
      <c r="I25" s="1237"/>
      <c r="J25" s="1237"/>
      <c r="K25" s="1237"/>
      <c r="L25" s="1237"/>
      <c r="M25" s="1237"/>
      <c r="N25" s="1237"/>
      <c r="O25" s="1237"/>
      <c r="P25" s="1237"/>
      <c r="Q25" s="1238"/>
      <c r="S25" s="958"/>
      <c r="T25" s="957"/>
    </row>
    <row r="26" spans="1:20" ht="21.75" customHeight="1">
      <c r="A26" s="1239" t="s">
        <v>1096</v>
      </c>
      <c r="B26" s="1240"/>
      <c r="C26" s="1240"/>
      <c r="D26" s="1240"/>
      <c r="E26" s="1240"/>
      <c r="F26" s="1240"/>
      <c r="G26" s="1240"/>
      <c r="H26" s="1240"/>
      <c r="I26" s="1240"/>
      <c r="J26" s="1240"/>
      <c r="K26" s="1240"/>
      <c r="L26" s="1240"/>
      <c r="M26" s="1240"/>
      <c r="N26" s="1240"/>
      <c r="O26" s="1240"/>
      <c r="P26" s="1240"/>
      <c r="Q26" s="1241"/>
      <c r="S26" s="799"/>
      <c r="T26" s="957"/>
    </row>
    <row r="27" spans="1:20" ht="35.25" customHeight="1">
      <c r="A27" s="1242"/>
      <c r="B27" s="1243"/>
      <c r="C27" s="1243"/>
      <c r="D27" s="1243"/>
      <c r="E27" s="1243"/>
      <c r="F27" s="1243"/>
      <c r="G27" s="1243"/>
      <c r="H27" s="1243"/>
      <c r="I27" s="1243"/>
      <c r="J27" s="1243"/>
      <c r="K27" s="1243"/>
      <c r="L27" s="1243"/>
      <c r="M27" s="1243"/>
      <c r="N27" s="1243"/>
      <c r="O27" s="1243"/>
      <c r="P27" s="1243"/>
      <c r="Q27" s="1244"/>
      <c r="S27" s="799"/>
      <c r="T27" s="957"/>
    </row>
    <row r="28" spans="1:20" ht="15.75" customHeight="1">
      <c r="A28" s="1239" t="s">
        <v>1097</v>
      </c>
      <c r="B28" s="1240"/>
      <c r="C28" s="1240"/>
      <c r="D28" s="1240"/>
      <c r="E28" s="1240"/>
      <c r="F28" s="1240"/>
      <c r="G28" s="1240"/>
      <c r="H28" s="1240"/>
      <c r="I28" s="1240"/>
      <c r="J28" s="1240"/>
      <c r="K28" s="1240"/>
      <c r="L28" s="1240"/>
      <c r="M28" s="1240"/>
      <c r="N28" s="1240"/>
      <c r="O28" s="1240"/>
      <c r="P28" s="1240"/>
      <c r="Q28" s="1241"/>
      <c r="S28" s="800"/>
      <c r="T28" s="957"/>
    </row>
    <row r="29" spans="1:20">
      <c r="A29" s="1239"/>
      <c r="B29" s="1240"/>
      <c r="C29" s="1240"/>
      <c r="D29" s="1240"/>
      <c r="E29" s="1240"/>
      <c r="F29" s="1240"/>
      <c r="G29" s="1240"/>
      <c r="H29" s="1240"/>
      <c r="I29" s="1240"/>
      <c r="J29" s="1240"/>
      <c r="K29" s="1240"/>
      <c r="L29" s="1240"/>
      <c r="M29" s="1240"/>
      <c r="N29" s="1240"/>
      <c r="O29" s="1240"/>
      <c r="P29" s="1240"/>
      <c r="Q29" s="1241"/>
      <c r="S29" s="957"/>
      <c r="T29" s="957"/>
    </row>
    <row r="30" spans="1:20">
      <c r="A30" s="1239"/>
      <c r="B30" s="1240"/>
      <c r="C30" s="1240"/>
      <c r="D30" s="1240"/>
      <c r="E30" s="1240"/>
      <c r="F30" s="1240"/>
      <c r="G30" s="1240"/>
      <c r="H30" s="1240"/>
      <c r="I30" s="1240"/>
      <c r="J30" s="1240"/>
      <c r="K30" s="1240"/>
      <c r="L30" s="1240"/>
      <c r="M30" s="1240"/>
      <c r="N30" s="1240"/>
      <c r="O30" s="1240"/>
      <c r="P30" s="1240"/>
      <c r="Q30" s="1241"/>
      <c r="S30" s="957"/>
      <c r="T30" s="957"/>
    </row>
    <row r="31" spans="1:20">
      <c r="A31" s="1239"/>
      <c r="B31" s="1240"/>
      <c r="C31" s="1240"/>
      <c r="D31" s="1240"/>
      <c r="E31" s="1240"/>
      <c r="F31" s="1240"/>
      <c r="G31" s="1240"/>
      <c r="H31" s="1240"/>
      <c r="I31" s="1240"/>
      <c r="J31" s="1240"/>
      <c r="K31" s="1240"/>
      <c r="L31" s="1240"/>
      <c r="M31" s="1240"/>
      <c r="N31" s="1240"/>
      <c r="O31" s="1240"/>
      <c r="P31" s="1240"/>
      <c r="Q31" s="1241"/>
      <c r="S31" s="957"/>
      <c r="T31" s="957"/>
    </row>
    <row r="32" spans="1:20">
      <c r="A32" s="1239"/>
      <c r="B32" s="1240"/>
      <c r="C32" s="1240"/>
      <c r="D32" s="1240"/>
      <c r="E32" s="1240"/>
      <c r="F32" s="1240"/>
      <c r="G32" s="1240"/>
      <c r="H32" s="1240"/>
      <c r="I32" s="1240"/>
      <c r="J32" s="1240"/>
      <c r="K32" s="1240"/>
      <c r="L32" s="1240"/>
      <c r="M32" s="1240"/>
      <c r="N32" s="1240"/>
      <c r="O32" s="1240"/>
      <c r="P32" s="1240"/>
      <c r="Q32" s="1241"/>
      <c r="S32" s="957"/>
      <c r="T32" s="957"/>
    </row>
    <row r="33" spans="1:20">
      <c r="A33" s="1158"/>
      <c r="B33" s="1159"/>
      <c r="C33" s="1159"/>
      <c r="D33" s="1159"/>
      <c r="E33" s="1159"/>
      <c r="F33" s="1159"/>
      <c r="G33" s="1159"/>
      <c r="H33" s="1159"/>
      <c r="I33" s="1159"/>
      <c r="J33" s="1159"/>
      <c r="K33" s="1159"/>
      <c r="L33" s="1159"/>
      <c r="M33" s="1159"/>
      <c r="N33" s="1159"/>
      <c r="O33" s="1159"/>
      <c r="P33" s="1159"/>
      <c r="Q33" s="1160"/>
      <c r="S33" s="957"/>
      <c r="T33" s="957"/>
    </row>
    <row r="34" spans="1:20" ht="12.75" customHeight="1">
      <c r="A34" s="517"/>
      <c r="B34" s="517"/>
      <c r="C34" s="517"/>
      <c r="D34" s="517"/>
      <c r="E34" s="936"/>
      <c r="F34" s="936"/>
      <c r="G34" s="936"/>
      <c r="H34" s="936"/>
      <c r="I34" s="936"/>
      <c r="J34" s="936"/>
      <c r="K34" s="936"/>
      <c r="L34" s="936"/>
      <c r="M34" s="936"/>
      <c r="N34" s="936"/>
      <c r="O34" s="936"/>
      <c r="P34" s="936"/>
      <c r="Q34" s="936"/>
    </row>
    <row r="35" spans="1:20" ht="12.75" customHeight="1">
      <c r="A35" s="517"/>
      <c r="B35" s="517"/>
      <c r="C35" s="517"/>
      <c r="D35" s="517"/>
      <c r="E35" s="936"/>
      <c r="F35" s="936"/>
      <c r="G35" s="936"/>
      <c r="H35" s="936"/>
      <c r="I35" s="936"/>
      <c r="J35" s="936"/>
      <c r="K35" s="936"/>
      <c r="L35" s="936"/>
      <c r="M35" s="936"/>
      <c r="N35" s="936"/>
      <c r="O35" s="936"/>
      <c r="P35" s="936"/>
      <c r="Q35" s="936"/>
    </row>
    <row r="36" spans="1:20" ht="12.75" customHeight="1">
      <c r="A36" s="517"/>
      <c r="B36" s="517"/>
      <c r="C36" s="517"/>
      <c r="D36" s="517"/>
      <c r="E36" s="936"/>
      <c r="F36" s="936"/>
      <c r="G36" s="936"/>
      <c r="H36" s="936"/>
      <c r="I36" s="936"/>
      <c r="J36" s="936"/>
      <c r="K36" s="936"/>
      <c r="L36" s="936"/>
      <c r="M36" s="936"/>
      <c r="N36" s="936"/>
      <c r="O36" s="936"/>
      <c r="P36" s="936"/>
      <c r="Q36" s="936"/>
    </row>
    <row r="37" spans="1:20" ht="13.5" customHeight="1">
      <c r="A37" s="519"/>
      <c r="B37" s="519"/>
      <c r="C37" s="519"/>
      <c r="E37" s="520"/>
      <c r="F37" s="521"/>
      <c r="G37" s="521"/>
      <c r="H37" s="521"/>
      <c r="I37" s="522"/>
      <c r="J37" s="522"/>
      <c r="K37" s="522"/>
      <c r="L37" s="522"/>
      <c r="M37" s="522"/>
      <c r="N37" s="522"/>
      <c r="O37" s="522"/>
      <c r="P37" s="522"/>
      <c r="Q37" s="522"/>
      <c r="R37" s="523"/>
    </row>
    <row r="38" spans="1:20" s="525" customFormat="1" ht="14.25" customHeight="1">
      <c r="A38" s="1257" t="s">
        <v>1067</v>
      </c>
      <c r="B38" s="1257"/>
      <c r="C38" s="1258"/>
      <c r="D38" s="1258"/>
      <c r="E38" s="1258"/>
      <c r="F38" s="1258"/>
      <c r="G38" s="1258"/>
      <c r="H38" s="1258"/>
      <c r="I38" s="1258"/>
      <c r="J38" s="528"/>
      <c r="K38" s="526" t="s">
        <v>1068</v>
      </c>
      <c r="L38" s="730"/>
      <c r="M38" s="959"/>
      <c r="N38" s="959"/>
      <c r="O38" s="960"/>
      <c r="P38" s="961"/>
      <c r="Q38" s="528"/>
      <c r="R38" s="530"/>
    </row>
    <row r="39" spans="1:20" s="525" customFormat="1" ht="45.75" customHeight="1">
      <c r="B39" s="1162" t="s">
        <v>1098</v>
      </c>
      <c r="C39" s="1162"/>
      <c r="D39" s="1162"/>
      <c r="E39" s="1162"/>
      <c r="F39" s="1162"/>
      <c r="G39" s="1162"/>
      <c r="H39" s="1162"/>
      <c r="I39" s="1162"/>
      <c r="J39" s="531"/>
      <c r="L39" s="1162" t="s">
        <v>1070</v>
      </c>
      <c r="M39" s="1162"/>
      <c r="N39" s="1162"/>
      <c r="O39" s="1162"/>
      <c r="P39" s="1162"/>
    </row>
  </sheetData>
  <mergeCells count="31">
    <mergeCell ref="A1:Q1"/>
    <mergeCell ref="A2:Q2"/>
    <mergeCell ref="A3:A4"/>
    <mergeCell ref="B3:B4"/>
    <mergeCell ref="C3:C4"/>
    <mergeCell ref="D3:D4"/>
    <mergeCell ref="E3:E4"/>
    <mergeCell ref="F3:F4"/>
    <mergeCell ref="G3:G4"/>
    <mergeCell ref="H3:J4"/>
    <mergeCell ref="A19:Q23"/>
    <mergeCell ref="K3:K4"/>
    <mergeCell ref="L3:N3"/>
    <mergeCell ref="O3:Q3"/>
    <mergeCell ref="H5:J5"/>
    <mergeCell ref="A6:Q6"/>
    <mergeCell ref="A7:Q8"/>
    <mergeCell ref="A9:Q12"/>
    <mergeCell ref="A13:Q13"/>
    <mergeCell ref="H15:J15"/>
    <mergeCell ref="A16:Q16"/>
    <mergeCell ref="A17:Q18"/>
    <mergeCell ref="B39:I39"/>
    <mergeCell ref="L39:P39"/>
    <mergeCell ref="H24:J24"/>
    <mergeCell ref="A25:Q25"/>
    <mergeCell ref="A26:Q27"/>
    <mergeCell ref="A28:Q32"/>
    <mergeCell ref="A33:Q33"/>
    <mergeCell ref="A38:B38"/>
    <mergeCell ref="C38:I38"/>
  </mergeCells>
  <printOptions horizontalCentered="1"/>
  <pageMargins left="0.23622047244094491" right="0.23622047244094491" top="1.0236220472440944" bottom="0.74803149606299213" header="0.31496062992125984" footer="0.31496062992125984"/>
  <pageSetup scale="76" fitToHeight="0" orientation="landscape" r:id="rId1"/>
  <headerFooter scaleWithDoc="0" alignWithMargins="0">
    <oddHeader>&amp;L&amp;G&amp;R&amp;G</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E10BE"/>
    <pageSetUpPr fitToPage="1"/>
  </sheetPr>
  <dimension ref="A1:Q40"/>
  <sheetViews>
    <sheetView showGridLines="0" view="pageBreakPreview" zoomScaleSheetLayoutView="100" workbookViewId="0">
      <selection activeCell="N35" sqref="N35"/>
    </sheetView>
  </sheetViews>
  <sheetFormatPr baseColWidth="10" defaultColWidth="11.42578125" defaultRowHeight="13.5"/>
  <cols>
    <col min="1" max="1" width="4.7109375" style="688" customWidth="1"/>
    <col min="2" max="3" width="3.140625" style="688" customWidth="1"/>
    <col min="4" max="4" width="4" style="688" customWidth="1"/>
    <col min="5" max="5" width="5.28515625" style="688" customWidth="1"/>
    <col min="6" max="6" width="46.5703125" style="688" customWidth="1"/>
    <col min="7" max="7" width="9.140625" style="688" customWidth="1"/>
    <col min="8" max="8" width="8.42578125" style="688" bestFit="1" customWidth="1"/>
    <col min="9" max="9" width="11.140625" style="688" bestFit="1" customWidth="1"/>
    <col min="10" max="10" width="10.7109375" style="688" bestFit="1" customWidth="1"/>
    <col min="11" max="12" width="13.140625" style="688" bestFit="1" customWidth="1"/>
    <col min="13" max="13" width="14.140625" style="688" bestFit="1" customWidth="1"/>
    <col min="14" max="14" width="10.7109375" style="688" bestFit="1" customWidth="1"/>
    <col min="15" max="15" width="8.85546875" style="688" bestFit="1" customWidth="1"/>
    <col min="16" max="16" width="7.85546875" style="688" bestFit="1" customWidth="1"/>
    <col min="17" max="17" width="3" style="688" customWidth="1"/>
    <col min="18" max="16384" width="11.42578125" style="688"/>
  </cols>
  <sheetData>
    <row r="1" spans="1:16" ht="20.25" customHeight="1">
      <c r="A1" s="1085" t="s">
        <v>381</v>
      </c>
      <c r="B1" s="1086"/>
      <c r="C1" s="1086"/>
      <c r="D1" s="1086"/>
      <c r="E1" s="1086"/>
      <c r="F1" s="1086"/>
      <c r="G1" s="1086"/>
      <c r="H1" s="1086"/>
      <c r="I1" s="1086"/>
      <c r="J1" s="1086"/>
      <c r="K1" s="1086"/>
      <c r="L1" s="1086"/>
      <c r="M1" s="1086"/>
      <c r="N1" s="1086"/>
      <c r="O1" s="1086"/>
      <c r="P1" s="1087"/>
    </row>
    <row r="2" spans="1:16" ht="12.75" customHeight="1">
      <c r="A2" s="689"/>
      <c r="B2" s="690"/>
      <c r="C2" s="690"/>
      <c r="D2" s="691"/>
      <c r="E2" s="692"/>
      <c r="F2" s="692"/>
      <c r="G2" s="692"/>
      <c r="H2" s="692"/>
      <c r="I2" s="692"/>
      <c r="J2" s="692"/>
      <c r="K2" s="692"/>
      <c r="L2" s="692"/>
      <c r="M2" s="692"/>
      <c r="N2" s="692"/>
      <c r="O2" s="691"/>
      <c r="P2" s="693"/>
    </row>
    <row r="3" spans="1:16" ht="16.5" customHeight="1">
      <c r="A3" s="1088" t="s">
        <v>387</v>
      </c>
      <c r="B3" s="1089"/>
      <c r="C3" s="1089"/>
      <c r="D3" s="1089"/>
      <c r="E3" s="1089"/>
      <c r="F3" s="1089"/>
      <c r="G3" s="1089"/>
      <c r="H3" s="1089"/>
      <c r="I3" s="694"/>
      <c r="J3" s="694"/>
      <c r="K3" s="694"/>
      <c r="L3" s="694"/>
      <c r="M3" s="694"/>
      <c r="N3" s="694"/>
      <c r="O3" s="695"/>
      <c r="P3" s="696"/>
    </row>
    <row r="4" spans="1:16" ht="15" customHeight="1">
      <c r="A4" s="1090" t="s">
        <v>116</v>
      </c>
      <c r="B4" s="1090" t="s">
        <v>7</v>
      </c>
      <c r="C4" s="1090" t="s">
        <v>8</v>
      </c>
      <c r="D4" s="1090" t="s">
        <v>9</v>
      </c>
      <c r="E4" s="1090" t="s">
        <v>0</v>
      </c>
      <c r="F4" s="1090" t="s">
        <v>122</v>
      </c>
      <c r="G4" s="1090" t="s">
        <v>121</v>
      </c>
      <c r="H4" s="1094" t="s">
        <v>127</v>
      </c>
      <c r="I4" s="1095"/>
      <c r="J4" s="1095"/>
      <c r="K4" s="1095"/>
      <c r="L4" s="1095"/>
      <c r="M4" s="1095"/>
      <c r="N4" s="1095"/>
      <c r="O4" s="1095"/>
      <c r="P4" s="1096"/>
    </row>
    <row r="5" spans="1:16" ht="15" customHeight="1">
      <c r="A5" s="1091"/>
      <c r="B5" s="1091"/>
      <c r="C5" s="1091"/>
      <c r="D5" s="1093"/>
      <c r="E5" s="1091"/>
      <c r="F5" s="1091"/>
      <c r="G5" s="1091"/>
      <c r="H5" s="1077" t="s">
        <v>117</v>
      </c>
      <c r="I5" s="1078"/>
      <c r="J5" s="1079"/>
      <c r="K5" s="1077" t="s">
        <v>118</v>
      </c>
      <c r="L5" s="1078"/>
      <c r="M5" s="1078"/>
      <c r="N5" s="1078"/>
      <c r="O5" s="1078"/>
      <c r="P5" s="1079"/>
    </row>
    <row r="6" spans="1:16" ht="30.6" customHeight="1">
      <c r="A6" s="1092"/>
      <c r="B6" s="1092"/>
      <c r="C6" s="1092"/>
      <c r="D6" s="1092"/>
      <c r="E6" s="1092"/>
      <c r="F6" s="1092"/>
      <c r="G6" s="1092"/>
      <c r="H6" s="697" t="s">
        <v>120</v>
      </c>
      <c r="I6" s="697" t="s">
        <v>36</v>
      </c>
      <c r="J6" s="697" t="s">
        <v>119</v>
      </c>
      <c r="K6" s="698" t="s">
        <v>35</v>
      </c>
      <c r="L6" s="698" t="s">
        <v>36</v>
      </c>
      <c r="M6" s="698" t="s">
        <v>113</v>
      </c>
      <c r="N6" s="698" t="s">
        <v>37</v>
      </c>
      <c r="O6" s="698" t="s">
        <v>105</v>
      </c>
      <c r="P6" s="698" t="s">
        <v>38</v>
      </c>
    </row>
    <row r="7" spans="1:16" ht="18" customHeight="1">
      <c r="A7" s="699"/>
      <c r="B7" s="699"/>
      <c r="C7" s="699"/>
      <c r="D7" s="699"/>
      <c r="E7" s="699"/>
      <c r="F7" s="699"/>
      <c r="G7" s="699"/>
      <c r="H7" s="700"/>
      <c r="I7" s="700"/>
      <c r="J7" s="700"/>
      <c r="K7" s="700"/>
      <c r="L7" s="700"/>
      <c r="M7" s="700"/>
      <c r="N7" s="700"/>
      <c r="O7" s="700"/>
      <c r="P7" s="700"/>
    </row>
    <row r="8" spans="1:16">
      <c r="A8" s="701"/>
      <c r="B8" s="701"/>
      <c r="C8" s="701"/>
      <c r="D8" s="701"/>
      <c r="E8" s="701"/>
      <c r="F8" s="701"/>
      <c r="G8" s="702"/>
      <c r="H8" s="703"/>
      <c r="I8" s="703"/>
      <c r="J8" s="703"/>
      <c r="K8" s="703"/>
      <c r="L8" s="703"/>
      <c r="M8" s="703"/>
      <c r="N8" s="703"/>
      <c r="O8" s="703"/>
      <c r="P8" s="703"/>
    </row>
    <row r="9" spans="1:16" ht="13.5" customHeight="1">
      <c r="A9" s="701">
        <v>1</v>
      </c>
      <c r="B9" s="701"/>
      <c r="C9" s="701"/>
      <c r="D9" s="701"/>
      <c r="E9" s="701"/>
      <c r="F9" s="704" t="s">
        <v>1005</v>
      </c>
      <c r="G9" s="702"/>
      <c r="H9" s="703"/>
      <c r="I9" s="703"/>
      <c r="J9" s="703"/>
      <c r="K9" s="714">
        <f>+K13+K14+K17+K18+K20+K21+K22</f>
        <v>7011529</v>
      </c>
      <c r="L9" s="714">
        <f t="shared" ref="L9:P9" si="0">+L13+L14+L17+L18+L20+L21+L22</f>
        <v>7011529</v>
      </c>
      <c r="M9" s="714">
        <f t="shared" si="0"/>
        <v>2660549.25</v>
      </c>
      <c r="N9" s="714">
        <f t="shared" si="0"/>
        <v>0</v>
      </c>
      <c r="O9" s="714">
        <f t="shared" si="0"/>
        <v>0</v>
      </c>
      <c r="P9" s="714">
        <f t="shared" si="0"/>
        <v>0</v>
      </c>
    </row>
    <row r="10" spans="1:16" ht="13.5" customHeight="1">
      <c r="A10" s="701"/>
      <c r="B10" s="701">
        <v>2</v>
      </c>
      <c r="C10" s="701"/>
      <c r="D10" s="701"/>
      <c r="E10" s="701"/>
      <c r="F10" s="706" t="s">
        <v>309</v>
      </c>
      <c r="G10" s="702"/>
      <c r="H10" s="703"/>
      <c r="I10" s="703"/>
      <c r="J10" s="703"/>
      <c r="K10" s="705">
        <f>+K11</f>
        <v>3921806</v>
      </c>
      <c r="L10" s="705">
        <f t="shared" ref="L10:P11" si="1">+L11</f>
        <v>2706915.3600000003</v>
      </c>
      <c r="M10" s="705">
        <f t="shared" si="1"/>
        <v>344520</v>
      </c>
      <c r="N10" s="705">
        <f t="shared" si="1"/>
        <v>0</v>
      </c>
      <c r="O10" s="705">
        <f t="shared" si="1"/>
        <v>0</v>
      </c>
      <c r="P10" s="705">
        <f t="shared" si="1"/>
        <v>0</v>
      </c>
    </row>
    <row r="11" spans="1:16">
      <c r="A11" s="701"/>
      <c r="B11" s="701"/>
      <c r="C11" s="701">
        <v>2</v>
      </c>
      <c r="D11" s="701"/>
      <c r="E11" s="701"/>
      <c r="F11" s="706" t="s">
        <v>311</v>
      </c>
      <c r="G11" s="702"/>
      <c r="H11" s="703"/>
      <c r="I11" s="703"/>
      <c r="J11" s="703"/>
      <c r="K11" s="705">
        <f>+K12</f>
        <v>3921806</v>
      </c>
      <c r="L11" s="705">
        <f t="shared" si="1"/>
        <v>2706915.3600000003</v>
      </c>
      <c r="M11" s="705">
        <f t="shared" si="1"/>
        <v>344520</v>
      </c>
      <c r="N11" s="705">
        <f t="shared" si="1"/>
        <v>0</v>
      </c>
      <c r="O11" s="705">
        <f t="shared" si="1"/>
        <v>0</v>
      </c>
      <c r="P11" s="705">
        <f t="shared" si="1"/>
        <v>0</v>
      </c>
    </row>
    <row r="12" spans="1:16" ht="13.5" customHeight="1">
      <c r="A12" s="701"/>
      <c r="B12" s="701"/>
      <c r="C12" s="701"/>
      <c r="D12" s="701">
        <v>6</v>
      </c>
      <c r="E12" s="701"/>
      <c r="F12" s="704" t="s">
        <v>399</v>
      </c>
      <c r="G12" s="702"/>
      <c r="H12" s="703"/>
      <c r="I12" s="703"/>
      <c r="J12" s="703"/>
      <c r="K12" s="705">
        <f>+K13+K14</f>
        <v>3921806</v>
      </c>
      <c r="L12" s="705">
        <f t="shared" ref="L12:P12" si="2">+L13+L14</f>
        <v>2706915.3600000003</v>
      </c>
      <c r="M12" s="705">
        <f t="shared" si="2"/>
        <v>344520</v>
      </c>
      <c r="N12" s="705">
        <f t="shared" si="2"/>
        <v>0</v>
      </c>
      <c r="O12" s="705">
        <f t="shared" si="2"/>
        <v>0</v>
      </c>
      <c r="P12" s="705">
        <f t="shared" si="2"/>
        <v>0</v>
      </c>
    </row>
    <row r="13" spans="1:16">
      <c r="A13" s="701"/>
      <c r="B13" s="701"/>
      <c r="C13" s="701"/>
      <c r="D13" s="701"/>
      <c r="E13" s="701">
        <v>371</v>
      </c>
      <c r="F13" s="707" t="s">
        <v>1006</v>
      </c>
      <c r="G13" s="702" t="s">
        <v>401</v>
      </c>
      <c r="H13" s="708">
        <v>45567</v>
      </c>
      <c r="I13" s="708">
        <v>45567</v>
      </c>
      <c r="J13" s="708">
        <v>27516</v>
      </c>
      <c r="K13" s="705">
        <v>860970</v>
      </c>
      <c r="L13" s="705">
        <v>860970</v>
      </c>
      <c r="M13" s="705">
        <v>344520</v>
      </c>
      <c r="N13" s="705">
        <v>0</v>
      </c>
      <c r="O13" s="705">
        <v>0</v>
      </c>
      <c r="P13" s="705">
        <v>0</v>
      </c>
    </row>
    <row r="14" spans="1:16">
      <c r="A14" s="701"/>
      <c r="B14" s="701"/>
      <c r="C14" s="701"/>
      <c r="D14" s="701"/>
      <c r="E14" s="701">
        <v>372</v>
      </c>
      <c r="F14" s="709" t="s">
        <v>402</v>
      </c>
      <c r="G14" s="702" t="s">
        <v>401</v>
      </c>
      <c r="H14" s="708">
        <v>16998</v>
      </c>
      <c r="I14" s="708">
        <v>16998</v>
      </c>
      <c r="J14" s="708">
        <v>8137</v>
      </c>
      <c r="K14" s="705">
        <v>3060836</v>
      </c>
      <c r="L14" s="705">
        <v>1845945.36</v>
      </c>
      <c r="M14" s="705">
        <v>0</v>
      </c>
      <c r="N14" s="705">
        <v>0</v>
      </c>
      <c r="O14" s="705">
        <v>0</v>
      </c>
      <c r="P14" s="705">
        <v>0</v>
      </c>
    </row>
    <row r="15" spans="1:16">
      <c r="A15" s="701"/>
      <c r="B15" s="701"/>
      <c r="C15" s="701">
        <v>3</v>
      </c>
      <c r="D15" s="701"/>
      <c r="E15" s="701"/>
      <c r="F15" s="709" t="s">
        <v>312</v>
      </c>
      <c r="G15" s="702"/>
      <c r="H15" s="703"/>
      <c r="I15" s="703"/>
      <c r="J15" s="703"/>
      <c r="K15" s="705">
        <f>+K16</f>
        <v>882300</v>
      </c>
      <c r="L15" s="705">
        <f t="shared" ref="L15:P15" si="3">+L16</f>
        <v>1728426.25</v>
      </c>
      <c r="M15" s="705">
        <f t="shared" si="3"/>
        <v>480495.2</v>
      </c>
      <c r="N15" s="705">
        <f t="shared" si="3"/>
        <v>0</v>
      </c>
      <c r="O15" s="705">
        <f t="shared" si="3"/>
        <v>0</v>
      </c>
      <c r="P15" s="705">
        <f t="shared" si="3"/>
        <v>0</v>
      </c>
    </row>
    <row r="16" spans="1:16">
      <c r="A16" s="701"/>
      <c r="B16" s="701"/>
      <c r="C16" s="701"/>
      <c r="D16" s="701">
        <v>2</v>
      </c>
      <c r="E16" s="701"/>
      <c r="F16" s="709" t="s">
        <v>408</v>
      </c>
      <c r="G16" s="702"/>
      <c r="H16" s="703"/>
      <c r="I16" s="703"/>
      <c r="J16" s="703"/>
      <c r="K16" s="705">
        <f>+K17+K18</f>
        <v>882300</v>
      </c>
      <c r="L16" s="705">
        <f t="shared" ref="L16:P16" si="4">+L17+L18</f>
        <v>1728426.25</v>
      </c>
      <c r="M16" s="705">
        <f t="shared" si="4"/>
        <v>480495.2</v>
      </c>
      <c r="N16" s="705">
        <f t="shared" si="4"/>
        <v>0</v>
      </c>
      <c r="O16" s="705">
        <f t="shared" si="4"/>
        <v>0</v>
      </c>
      <c r="P16" s="705">
        <f t="shared" si="4"/>
        <v>0</v>
      </c>
    </row>
    <row r="17" spans="1:17">
      <c r="A17" s="701"/>
      <c r="B17" s="701"/>
      <c r="C17" s="701"/>
      <c r="D17" s="701"/>
      <c r="E17" s="701">
        <v>320</v>
      </c>
      <c r="F17" s="709" t="s">
        <v>409</v>
      </c>
      <c r="G17" s="702" t="s">
        <v>410</v>
      </c>
      <c r="H17" s="708">
        <v>355434</v>
      </c>
      <c r="I17" s="708">
        <v>355434</v>
      </c>
      <c r="J17" s="708">
        <v>397509</v>
      </c>
      <c r="K17" s="705">
        <v>118455</v>
      </c>
      <c r="L17" s="705">
        <v>964581.25</v>
      </c>
      <c r="M17" s="705">
        <v>480495.2</v>
      </c>
      <c r="N17" s="705">
        <v>0</v>
      </c>
      <c r="O17" s="705">
        <v>0</v>
      </c>
      <c r="P17" s="705">
        <v>0</v>
      </c>
    </row>
    <row r="18" spans="1:17">
      <c r="A18" s="701"/>
      <c r="B18" s="701"/>
      <c r="C18" s="701"/>
      <c r="D18" s="701"/>
      <c r="E18" s="701">
        <v>377</v>
      </c>
      <c r="F18" s="709" t="s">
        <v>423</v>
      </c>
      <c r="G18" s="702" t="s">
        <v>424</v>
      </c>
      <c r="H18" s="708">
        <v>215</v>
      </c>
      <c r="I18" s="708">
        <v>215</v>
      </c>
      <c r="J18" s="708">
        <v>82</v>
      </c>
      <c r="K18" s="705">
        <v>763845</v>
      </c>
      <c r="L18" s="705">
        <v>763845</v>
      </c>
      <c r="M18" s="705">
        <v>0</v>
      </c>
      <c r="N18" s="705">
        <v>0</v>
      </c>
      <c r="O18" s="705">
        <v>0</v>
      </c>
      <c r="P18" s="705">
        <v>0</v>
      </c>
    </row>
    <row r="19" spans="1:17">
      <c r="A19" s="701"/>
      <c r="B19" s="701"/>
      <c r="C19" s="701"/>
      <c r="D19" s="701">
        <v>3</v>
      </c>
      <c r="E19" s="701"/>
      <c r="F19" s="709" t="s">
        <v>445</v>
      </c>
      <c r="G19" s="702"/>
      <c r="H19" s="703"/>
      <c r="I19" s="703"/>
      <c r="J19" s="703"/>
      <c r="K19" s="705">
        <f>+K20+K21+K22</f>
        <v>2207423</v>
      </c>
      <c r="L19" s="705">
        <f t="shared" ref="L19:P19" si="5">+L20+L21+L22</f>
        <v>2576187.39</v>
      </c>
      <c r="M19" s="705">
        <f t="shared" si="5"/>
        <v>1835534.05</v>
      </c>
      <c r="N19" s="705">
        <f t="shared" si="5"/>
        <v>0</v>
      </c>
      <c r="O19" s="705">
        <f t="shared" si="5"/>
        <v>0</v>
      </c>
      <c r="P19" s="705">
        <f t="shared" si="5"/>
        <v>0</v>
      </c>
    </row>
    <row r="20" spans="1:17">
      <c r="A20" s="701"/>
      <c r="B20" s="701"/>
      <c r="C20" s="701"/>
      <c r="D20" s="701"/>
      <c r="E20" s="701">
        <v>327</v>
      </c>
      <c r="F20" s="709" t="s">
        <v>448</v>
      </c>
      <c r="G20" s="702" t="s">
        <v>449</v>
      </c>
      <c r="H20" s="708">
        <v>91</v>
      </c>
      <c r="I20" s="708">
        <v>91</v>
      </c>
      <c r="J20" s="708">
        <v>91</v>
      </c>
      <c r="K20" s="705">
        <v>0</v>
      </c>
      <c r="L20" s="705">
        <v>1525350.68</v>
      </c>
      <c r="M20" s="705">
        <v>1235534.05</v>
      </c>
      <c r="N20" s="705">
        <v>0</v>
      </c>
      <c r="O20" s="705">
        <v>0</v>
      </c>
      <c r="P20" s="705">
        <v>0</v>
      </c>
    </row>
    <row r="21" spans="1:17">
      <c r="A21" s="701"/>
      <c r="B21" s="701"/>
      <c r="C21" s="701"/>
      <c r="D21" s="701"/>
      <c r="E21" s="701">
        <v>396</v>
      </c>
      <c r="F21" s="709" t="s">
        <v>1007</v>
      </c>
      <c r="G21" s="702" t="s">
        <v>395</v>
      </c>
      <c r="H21" s="708">
        <v>70000</v>
      </c>
      <c r="I21" s="708">
        <v>70000</v>
      </c>
      <c r="J21" s="708">
        <v>48486</v>
      </c>
      <c r="K21" s="705">
        <v>1598241</v>
      </c>
      <c r="L21" s="705">
        <v>72890.320000000007</v>
      </c>
      <c r="M21" s="705">
        <v>0</v>
      </c>
      <c r="N21" s="705">
        <v>0</v>
      </c>
      <c r="O21" s="705">
        <v>0</v>
      </c>
      <c r="P21" s="705">
        <v>0</v>
      </c>
    </row>
    <row r="22" spans="1:17">
      <c r="A22" s="701"/>
      <c r="B22" s="701"/>
      <c r="C22" s="701"/>
      <c r="D22" s="701"/>
      <c r="E22" s="701">
        <v>397</v>
      </c>
      <c r="F22" s="709" t="s">
        <v>451</v>
      </c>
      <c r="G22" s="702" t="s">
        <v>395</v>
      </c>
      <c r="H22" s="708">
        <v>2171</v>
      </c>
      <c r="I22" s="708">
        <v>2171</v>
      </c>
      <c r="J22" s="708">
        <v>2171</v>
      </c>
      <c r="K22" s="705">
        <v>609182</v>
      </c>
      <c r="L22" s="705">
        <v>977946.39</v>
      </c>
      <c r="M22" s="705">
        <v>600000</v>
      </c>
      <c r="N22" s="705">
        <v>0</v>
      </c>
      <c r="O22" s="705">
        <v>0</v>
      </c>
      <c r="P22" s="705">
        <v>0</v>
      </c>
    </row>
    <row r="23" spans="1:17">
      <c r="A23" s="701"/>
      <c r="B23" s="701"/>
      <c r="C23" s="701"/>
      <c r="D23" s="701"/>
      <c r="E23" s="701"/>
      <c r="F23" s="709"/>
      <c r="G23" s="702"/>
      <c r="H23" s="703"/>
      <c r="I23" s="703"/>
      <c r="J23" s="703"/>
      <c r="K23" s="703"/>
      <c r="L23" s="703"/>
      <c r="M23" s="703"/>
      <c r="N23" s="703"/>
      <c r="O23" s="703"/>
      <c r="P23" s="703"/>
    </row>
    <row r="24" spans="1:17">
      <c r="A24" s="711"/>
      <c r="B24" s="711"/>
      <c r="C24" s="711"/>
      <c r="D24" s="711"/>
      <c r="E24" s="711"/>
      <c r="F24" s="709"/>
      <c r="G24" s="712"/>
      <c r="H24" s="713"/>
      <c r="I24" s="713"/>
      <c r="J24" s="713"/>
      <c r="K24" s="713"/>
      <c r="L24" s="713"/>
      <c r="M24" s="713"/>
      <c r="N24" s="713"/>
      <c r="O24" s="713"/>
      <c r="P24" s="713"/>
    </row>
    <row r="25" spans="1:17">
      <c r="A25" s="711"/>
      <c r="B25" s="711"/>
      <c r="C25" s="711"/>
      <c r="D25" s="711"/>
      <c r="E25" s="711"/>
      <c r="F25" s="711" t="s">
        <v>125</v>
      </c>
      <c r="G25" s="712"/>
      <c r="H25" s="713"/>
      <c r="I25" s="713"/>
      <c r="J25" s="713"/>
      <c r="K25" s="714">
        <f>+K13+K14+K17+K18+K20+K21+K22</f>
        <v>7011529</v>
      </c>
      <c r="L25" s="714">
        <f t="shared" ref="L25:P25" si="6">+L13+L14+L17+L18+L20+L21+L22</f>
        <v>7011529</v>
      </c>
      <c r="M25" s="714">
        <f t="shared" si="6"/>
        <v>2660549.25</v>
      </c>
      <c r="N25" s="714">
        <f t="shared" si="6"/>
        <v>0</v>
      </c>
      <c r="O25" s="714">
        <f t="shared" si="6"/>
        <v>0</v>
      </c>
      <c r="P25" s="714">
        <f t="shared" si="6"/>
        <v>0</v>
      </c>
    </row>
    <row r="26" spans="1:17">
      <c r="A26" s="710"/>
      <c r="B26" s="710"/>
      <c r="C26" s="710"/>
      <c r="D26" s="710"/>
      <c r="E26" s="710"/>
      <c r="F26" s="710"/>
      <c r="G26" s="710"/>
      <c r="H26" s="710"/>
      <c r="I26" s="245"/>
      <c r="J26" s="245"/>
      <c r="K26" s="245"/>
      <c r="L26" s="245"/>
      <c r="M26" s="245"/>
      <c r="N26" s="245"/>
      <c r="O26" s="246"/>
      <c r="P26" s="246"/>
    </row>
    <row r="27" spans="1:17">
      <c r="A27" s="314"/>
      <c r="B27" s="314"/>
      <c r="C27" s="314"/>
      <c r="D27" s="314"/>
      <c r="E27" s="1080"/>
      <c r="F27" s="1080"/>
      <c r="G27" s="1080"/>
      <c r="H27" s="1081"/>
      <c r="I27" s="1081"/>
      <c r="J27" s="1081"/>
      <c r="K27" s="1082"/>
      <c r="L27" s="1082"/>
      <c r="M27" s="1082"/>
      <c r="N27" s="1082"/>
      <c r="O27" s="1082"/>
      <c r="P27" s="1082"/>
    </row>
    <row r="28" spans="1:17">
      <c r="A28" s="585" t="s">
        <v>570</v>
      </c>
      <c r="B28" s="316"/>
      <c r="C28" s="316"/>
      <c r="D28" s="316"/>
      <c r="E28" s="586"/>
      <c r="F28" s="586"/>
      <c r="G28" s="586"/>
      <c r="H28" s="587"/>
      <c r="I28" s="587"/>
      <c r="J28" s="587"/>
      <c r="K28" s="588"/>
      <c r="L28" s="588"/>
      <c r="M28" s="588"/>
      <c r="N28" s="588"/>
      <c r="O28" s="588"/>
      <c r="P28" s="588"/>
      <c r="Q28" s="44"/>
    </row>
    <row r="29" spans="1:17" ht="15" customHeight="1">
      <c r="A29" s="1084" t="s">
        <v>1496</v>
      </c>
      <c r="B29" s="1084"/>
      <c r="C29" s="1084"/>
      <c r="D29" s="1084"/>
      <c r="E29" s="1084"/>
      <c r="F29" s="1084"/>
      <c r="G29" s="1084"/>
      <c r="H29" s="1084"/>
      <c r="I29" s="1084"/>
      <c r="J29" s="1084"/>
      <c r="K29" s="1084"/>
      <c r="L29" s="1084"/>
      <c r="M29" s="1084"/>
      <c r="N29" s="1084"/>
      <c r="O29" s="1084"/>
      <c r="P29" s="1084"/>
      <c r="Q29" s="1084"/>
    </row>
    <row r="30" spans="1:17">
      <c r="A30" s="590" t="s">
        <v>1497</v>
      </c>
      <c r="B30" s="375"/>
      <c r="C30" s="414"/>
      <c r="D30" s="414"/>
      <c r="E30" s="375"/>
      <c r="F30" s="375"/>
      <c r="G30" s="375"/>
      <c r="H30" s="375"/>
      <c r="I30" s="375"/>
      <c r="J30" s="375"/>
      <c r="K30" s="375"/>
      <c r="L30" s="375"/>
      <c r="M30" s="375"/>
      <c r="N30" s="375"/>
      <c r="O30" s="375"/>
      <c r="P30" s="375"/>
      <c r="Q30" s="44"/>
    </row>
    <row r="31" spans="1:17">
      <c r="A31" s="314"/>
      <c r="B31" s="314"/>
      <c r="C31" s="314"/>
      <c r="D31" s="314"/>
      <c r="E31" s="715"/>
      <c r="F31" s="715"/>
      <c r="G31" s="715"/>
      <c r="H31" s="716"/>
      <c r="I31" s="716"/>
      <c r="J31" s="716"/>
      <c r="K31" s="717"/>
      <c r="L31" s="717"/>
      <c r="M31" s="717"/>
      <c r="N31" s="717"/>
      <c r="O31" s="717"/>
      <c r="P31" s="717"/>
    </row>
    <row r="32" spans="1:17">
      <c r="A32" s="314"/>
      <c r="B32" s="314"/>
      <c r="C32" s="314"/>
      <c r="D32" s="314"/>
      <c r="E32" s="925"/>
      <c r="F32" s="925"/>
      <c r="G32" s="925"/>
      <c r="H32" s="926"/>
      <c r="I32" s="926"/>
      <c r="J32" s="926"/>
      <c r="K32" s="927"/>
      <c r="L32" s="927"/>
      <c r="M32" s="927"/>
      <c r="N32" s="927"/>
      <c r="O32" s="927"/>
      <c r="P32" s="927"/>
    </row>
    <row r="33" spans="1:16">
      <c r="A33" s="314"/>
      <c r="B33" s="314"/>
      <c r="C33" s="314"/>
      <c r="D33" s="314"/>
      <c r="E33" s="925"/>
      <c r="F33" s="925"/>
      <c r="G33" s="925"/>
      <c r="H33" s="926"/>
      <c r="I33" s="926"/>
      <c r="J33" s="926"/>
      <c r="K33" s="927"/>
      <c r="L33" s="927"/>
      <c r="M33" s="927"/>
      <c r="N33" s="927"/>
      <c r="O33" s="927"/>
      <c r="P33" s="927"/>
    </row>
    <row r="34" spans="1:16">
      <c r="A34" s="314"/>
      <c r="B34" s="314"/>
      <c r="C34" s="314"/>
      <c r="D34" s="314"/>
      <c r="E34" s="925"/>
      <c r="F34" s="925"/>
      <c r="G34" s="925"/>
      <c r="H34" s="926"/>
      <c r="I34" s="926"/>
      <c r="J34" s="926"/>
      <c r="K34" s="927"/>
      <c r="L34" s="927"/>
      <c r="M34" s="927"/>
      <c r="N34" s="927"/>
      <c r="O34" s="927"/>
      <c r="P34" s="927"/>
    </row>
    <row r="35" spans="1:16">
      <c r="A35" s="314"/>
      <c r="B35" s="314"/>
      <c r="C35" s="314"/>
      <c r="D35" s="314"/>
      <c r="E35" s="715"/>
      <c r="F35" s="715"/>
      <c r="G35" s="715"/>
      <c r="H35" s="716"/>
      <c r="I35" s="716"/>
      <c r="J35" s="716"/>
      <c r="K35" s="717"/>
      <c r="L35" s="717"/>
      <c r="M35" s="717"/>
      <c r="N35" s="717"/>
      <c r="O35" s="717"/>
      <c r="P35" s="717"/>
    </row>
    <row r="36" spans="1:16">
      <c r="A36" s="314"/>
      <c r="B36" s="314"/>
      <c r="C36" s="314"/>
      <c r="D36" s="314"/>
      <c r="E36" s="715"/>
      <c r="F36" s="715"/>
      <c r="G36" s="715"/>
      <c r="H36" s="716"/>
      <c r="I36" s="716"/>
      <c r="J36" s="716"/>
      <c r="K36" s="717"/>
      <c r="L36" s="717"/>
      <c r="M36" s="717"/>
      <c r="N36" s="717"/>
      <c r="O36" s="717"/>
      <c r="P36" s="717"/>
    </row>
    <row r="37" spans="1:16">
      <c r="A37" s="314"/>
      <c r="B37" s="314"/>
      <c r="C37" s="314"/>
      <c r="D37" s="314"/>
      <c r="E37" s="314"/>
      <c r="F37" s="314"/>
      <c r="G37" s="314"/>
      <c r="H37" s="314"/>
      <c r="I37" s="314"/>
      <c r="J37" s="314"/>
      <c r="K37" s="314"/>
      <c r="L37" s="314"/>
      <c r="M37" s="314"/>
      <c r="N37" s="314"/>
      <c r="O37" s="314"/>
      <c r="P37" s="314"/>
    </row>
    <row r="38" spans="1:16">
      <c r="A38" s="718"/>
      <c r="B38" s="718"/>
      <c r="C38" s="719" t="s">
        <v>17</v>
      </c>
      <c r="D38" s="720"/>
      <c r="E38" s="721"/>
      <c r="F38" s="722"/>
      <c r="G38" s="722"/>
      <c r="H38" s="722"/>
      <c r="I38" s="721"/>
      <c r="J38" s="1083" t="s">
        <v>30</v>
      </c>
      <c r="K38" s="1083"/>
      <c r="L38" s="1083"/>
      <c r="M38" s="1083"/>
      <c r="N38" s="1083"/>
      <c r="O38" s="1083"/>
      <c r="P38" s="723"/>
    </row>
    <row r="39" spans="1:16" ht="40.5" customHeight="1">
      <c r="A39" s="314"/>
      <c r="B39" s="314"/>
      <c r="C39" s="1075" t="s">
        <v>1008</v>
      </c>
      <c r="D39" s="1076"/>
      <c r="E39" s="1076"/>
      <c r="F39" s="1076"/>
      <c r="G39" s="1076"/>
      <c r="H39" s="724"/>
      <c r="I39" s="723"/>
      <c r="J39" s="1075" t="s">
        <v>1009</v>
      </c>
      <c r="K39" s="1076"/>
      <c r="L39" s="1076"/>
      <c r="M39" s="1076"/>
      <c r="N39" s="1076"/>
      <c r="O39" s="1076"/>
      <c r="P39" s="723"/>
    </row>
    <row r="40" spans="1:16">
      <c r="A40" s="314"/>
      <c r="B40" s="314"/>
      <c r="C40" s="314"/>
      <c r="D40" s="314"/>
      <c r="E40" s="314"/>
      <c r="F40" s="314"/>
      <c r="G40" s="314"/>
      <c r="H40" s="314"/>
      <c r="I40" s="314"/>
      <c r="J40" s="314"/>
      <c r="K40" s="314"/>
      <c r="L40" s="314"/>
      <c r="M40" s="314"/>
      <c r="N40" s="314"/>
      <c r="O40" s="314"/>
      <c r="P40" s="314"/>
    </row>
  </sheetData>
  <mergeCells count="19">
    <mergeCell ref="A1:P1"/>
    <mergeCell ref="A3:H3"/>
    <mergeCell ref="A4:A6"/>
    <mergeCell ref="B4:B6"/>
    <mergeCell ref="C4:C6"/>
    <mergeCell ref="D4:D6"/>
    <mergeCell ref="E4:E6"/>
    <mergeCell ref="F4:F6"/>
    <mergeCell ref="G4:G6"/>
    <mergeCell ref="H4:P4"/>
    <mergeCell ref="C39:G39"/>
    <mergeCell ref="J39:O39"/>
    <mergeCell ref="H5:J5"/>
    <mergeCell ref="K5:P5"/>
    <mergeCell ref="E27:G27"/>
    <mergeCell ref="H27:J27"/>
    <mergeCell ref="K27:P27"/>
    <mergeCell ref="J38:O38"/>
    <mergeCell ref="A29:Q29"/>
  </mergeCells>
  <printOptions horizontalCentered="1"/>
  <pageMargins left="0.23622047244094491" right="0.23622047244094491" top="1.3385826771653544" bottom="0.74803149606299213" header="0.31496062992125984" footer="0.31496062992125984"/>
  <pageSetup scale="76" fitToHeight="0" orientation="landscape" r:id="rId1"/>
  <headerFooter scaleWithDoc="0" alignWithMargins="0">
    <oddHeader>&amp;L&amp;G&amp;R&amp;G</oddHeader>
    <oddFooter>&amp;R&amp;G</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S41"/>
  <sheetViews>
    <sheetView showGridLines="0" view="pageBreakPreview" zoomScale="80" zoomScaleNormal="118" zoomScaleSheetLayoutView="80"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3.85546875" style="513" customWidth="1"/>
    <col min="11" max="11" width="15.28515625" style="513" customWidth="1"/>
    <col min="12" max="14" width="12.7109375" style="513" customWidth="1"/>
    <col min="15" max="15" width="13.7109375" style="513" customWidth="1"/>
    <col min="16" max="17" width="13.140625" style="513" customWidth="1"/>
    <col min="18" max="256" width="11.42578125" style="513"/>
    <col min="257" max="263" width="5" style="513" customWidth="1"/>
    <col min="264" max="264" width="10.28515625" style="513" customWidth="1"/>
    <col min="265" max="265" width="20.7109375" style="513" customWidth="1"/>
    <col min="266" max="266" width="23.85546875" style="513" customWidth="1"/>
    <col min="267" max="267" width="15.28515625" style="513" customWidth="1"/>
    <col min="268" max="270" width="12.7109375" style="513" customWidth="1"/>
    <col min="271" max="271" width="13.7109375" style="513" customWidth="1"/>
    <col min="272" max="273" width="13.140625" style="513" customWidth="1"/>
    <col min="274" max="512" width="11.42578125" style="513"/>
    <col min="513" max="519" width="5" style="513" customWidth="1"/>
    <col min="520" max="520" width="10.28515625" style="513" customWidth="1"/>
    <col min="521" max="521" width="20.7109375" style="513" customWidth="1"/>
    <col min="522" max="522" width="23.85546875" style="513" customWidth="1"/>
    <col min="523" max="523" width="15.28515625" style="513" customWidth="1"/>
    <col min="524" max="526" width="12.7109375" style="513" customWidth="1"/>
    <col min="527" max="527" width="13.7109375" style="513" customWidth="1"/>
    <col min="528" max="529" width="13.140625" style="513" customWidth="1"/>
    <col min="530" max="768" width="11.42578125" style="513"/>
    <col min="769" max="775" width="5" style="513" customWidth="1"/>
    <col min="776" max="776" width="10.28515625" style="513" customWidth="1"/>
    <col min="777" max="777" width="20.7109375" style="513" customWidth="1"/>
    <col min="778" max="778" width="23.85546875" style="513" customWidth="1"/>
    <col min="779" max="779" width="15.28515625" style="513" customWidth="1"/>
    <col min="780" max="782" width="12.7109375" style="513" customWidth="1"/>
    <col min="783" max="783" width="13.7109375" style="513" customWidth="1"/>
    <col min="784" max="785" width="13.140625" style="513" customWidth="1"/>
    <col min="786" max="1024" width="11.42578125" style="513"/>
    <col min="1025" max="1031" width="5" style="513" customWidth="1"/>
    <col min="1032" max="1032" width="10.28515625" style="513" customWidth="1"/>
    <col min="1033" max="1033" width="20.7109375" style="513" customWidth="1"/>
    <col min="1034" max="1034" width="23.85546875" style="513" customWidth="1"/>
    <col min="1035" max="1035" width="15.28515625" style="513" customWidth="1"/>
    <col min="1036" max="1038" width="12.7109375" style="513" customWidth="1"/>
    <col min="1039" max="1039" width="13.7109375" style="513" customWidth="1"/>
    <col min="1040" max="1041" width="13.140625" style="513" customWidth="1"/>
    <col min="1042" max="1280" width="11.42578125" style="513"/>
    <col min="1281" max="1287" width="5" style="513" customWidth="1"/>
    <col min="1288" max="1288" width="10.28515625" style="513" customWidth="1"/>
    <col min="1289" max="1289" width="20.7109375" style="513" customWidth="1"/>
    <col min="1290" max="1290" width="23.85546875" style="513" customWidth="1"/>
    <col min="1291" max="1291" width="15.28515625" style="513" customWidth="1"/>
    <col min="1292" max="1294" width="12.7109375" style="513" customWidth="1"/>
    <col min="1295" max="1295" width="13.7109375" style="513" customWidth="1"/>
    <col min="1296" max="1297" width="13.140625" style="513" customWidth="1"/>
    <col min="1298" max="1536" width="11.42578125" style="513"/>
    <col min="1537" max="1543" width="5" style="513" customWidth="1"/>
    <col min="1544" max="1544" width="10.28515625" style="513" customWidth="1"/>
    <col min="1545" max="1545" width="20.7109375" style="513" customWidth="1"/>
    <col min="1546" max="1546" width="23.85546875" style="513" customWidth="1"/>
    <col min="1547" max="1547" width="15.28515625" style="513" customWidth="1"/>
    <col min="1548" max="1550" width="12.7109375" style="513" customWidth="1"/>
    <col min="1551" max="1551" width="13.7109375" style="513" customWidth="1"/>
    <col min="1552" max="1553" width="13.140625" style="513" customWidth="1"/>
    <col min="1554" max="1792" width="11.42578125" style="513"/>
    <col min="1793" max="1799" width="5" style="513" customWidth="1"/>
    <col min="1800" max="1800" width="10.28515625" style="513" customWidth="1"/>
    <col min="1801" max="1801" width="20.7109375" style="513" customWidth="1"/>
    <col min="1802" max="1802" width="23.85546875" style="513" customWidth="1"/>
    <col min="1803" max="1803" width="15.28515625" style="513" customWidth="1"/>
    <col min="1804" max="1806" width="12.7109375" style="513" customWidth="1"/>
    <col min="1807" max="1807" width="13.7109375" style="513" customWidth="1"/>
    <col min="1808" max="1809" width="13.140625" style="513" customWidth="1"/>
    <col min="1810" max="2048" width="11.42578125" style="513"/>
    <col min="2049" max="2055" width="5" style="513" customWidth="1"/>
    <col min="2056" max="2056" width="10.28515625" style="513" customWidth="1"/>
    <col min="2057" max="2057" width="20.7109375" style="513" customWidth="1"/>
    <col min="2058" max="2058" width="23.85546875" style="513" customWidth="1"/>
    <col min="2059" max="2059" width="15.28515625" style="513" customWidth="1"/>
    <col min="2060" max="2062" width="12.7109375" style="513" customWidth="1"/>
    <col min="2063" max="2063" width="13.7109375" style="513" customWidth="1"/>
    <col min="2064" max="2065" width="13.140625" style="513" customWidth="1"/>
    <col min="2066" max="2304" width="11.42578125" style="513"/>
    <col min="2305" max="2311" width="5" style="513" customWidth="1"/>
    <col min="2312" max="2312" width="10.28515625" style="513" customWidth="1"/>
    <col min="2313" max="2313" width="20.7109375" style="513" customWidth="1"/>
    <col min="2314" max="2314" width="23.85546875" style="513" customWidth="1"/>
    <col min="2315" max="2315" width="15.28515625" style="513" customWidth="1"/>
    <col min="2316" max="2318" width="12.7109375" style="513" customWidth="1"/>
    <col min="2319" max="2319" width="13.7109375" style="513" customWidth="1"/>
    <col min="2320" max="2321" width="13.140625" style="513" customWidth="1"/>
    <col min="2322" max="2560" width="11.42578125" style="513"/>
    <col min="2561" max="2567" width="5" style="513" customWidth="1"/>
    <col min="2568" max="2568" width="10.28515625" style="513" customWidth="1"/>
    <col min="2569" max="2569" width="20.7109375" style="513" customWidth="1"/>
    <col min="2570" max="2570" width="23.85546875" style="513" customWidth="1"/>
    <col min="2571" max="2571" width="15.28515625" style="513" customWidth="1"/>
    <col min="2572" max="2574" width="12.7109375" style="513" customWidth="1"/>
    <col min="2575" max="2575" width="13.7109375" style="513" customWidth="1"/>
    <col min="2576" max="2577" width="13.140625" style="513" customWidth="1"/>
    <col min="2578" max="2816" width="11.42578125" style="513"/>
    <col min="2817" max="2823" width="5" style="513" customWidth="1"/>
    <col min="2824" max="2824" width="10.28515625" style="513" customWidth="1"/>
    <col min="2825" max="2825" width="20.7109375" style="513" customWidth="1"/>
    <col min="2826" max="2826" width="23.85546875" style="513" customWidth="1"/>
    <col min="2827" max="2827" width="15.28515625" style="513" customWidth="1"/>
    <col min="2828" max="2830" width="12.7109375" style="513" customWidth="1"/>
    <col min="2831" max="2831" width="13.7109375" style="513" customWidth="1"/>
    <col min="2832" max="2833" width="13.140625" style="513" customWidth="1"/>
    <col min="2834" max="3072" width="11.42578125" style="513"/>
    <col min="3073" max="3079" width="5" style="513" customWidth="1"/>
    <col min="3080" max="3080" width="10.28515625" style="513" customWidth="1"/>
    <col min="3081" max="3081" width="20.7109375" style="513" customWidth="1"/>
    <col min="3082" max="3082" width="23.85546875" style="513" customWidth="1"/>
    <col min="3083" max="3083" width="15.28515625" style="513" customWidth="1"/>
    <col min="3084" max="3086" width="12.7109375" style="513" customWidth="1"/>
    <col min="3087" max="3087" width="13.7109375" style="513" customWidth="1"/>
    <col min="3088" max="3089" width="13.140625" style="513" customWidth="1"/>
    <col min="3090" max="3328" width="11.42578125" style="513"/>
    <col min="3329" max="3335" width="5" style="513" customWidth="1"/>
    <col min="3336" max="3336" width="10.28515625" style="513" customWidth="1"/>
    <col min="3337" max="3337" width="20.7109375" style="513" customWidth="1"/>
    <col min="3338" max="3338" width="23.85546875" style="513" customWidth="1"/>
    <col min="3339" max="3339" width="15.28515625" style="513" customWidth="1"/>
    <col min="3340" max="3342" width="12.7109375" style="513" customWidth="1"/>
    <col min="3343" max="3343" width="13.7109375" style="513" customWidth="1"/>
    <col min="3344" max="3345" width="13.140625" style="513" customWidth="1"/>
    <col min="3346" max="3584" width="11.42578125" style="513"/>
    <col min="3585" max="3591" width="5" style="513" customWidth="1"/>
    <col min="3592" max="3592" width="10.28515625" style="513" customWidth="1"/>
    <col min="3593" max="3593" width="20.7109375" style="513" customWidth="1"/>
    <col min="3594" max="3594" width="23.85546875" style="513" customWidth="1"/>
    <col min="3595" max="3595" width="15.28515625" style="513" customWidth="1"/>
    <col min="3596" max="3598" width="12.7109375" style="513" customWidth="1"/>
    <col min="3599" max="3599" width="13.7109375" style="513" customWidth="1"/>
    <col min="3600" max="3601" width="13.140625" style="513" customWidth="1"/>
    <col min="3602" max="3840" width="11.42578125" style="513"/>
    <col min="3841" max="3847" width="5" style="513" customWidth="1"/>
    <col min="3848" max="3848" width="10.28515625" style="513" customWidth="1"/>
    <col min="3849" max="3849" width="20.7109375" style="513" customWidth="1"/>
    <col min="3850" max="3850" width="23.85546875" style="513" customWidth="1"/>
    <col min="3851" max="3851" width="15.28515625" style="513" customWidth="1"/>
    <col min="3852" max="3854" width="12.7109375" style="513" customWidth="1"/>
    <col min="3855" max="3855" width="13.7109375" style="513" customWidth="1"/>
    <col min="3856" max="3857" width="13.140625" style="513" customWidth="1"/>
    <col min="3858" max="4096" width="11.42578125" style="513"/>
    <col min="4097" max="4103" width="5" style="513" customWidth="1"/>
    <col min="4104" max="4104" width="10.28515625" style="513" customWidth="1"/>
    <col min="4105" max="4105" width="20.7109375" style="513" customWidth="1"/>
    <col min="4106" max="4106" width="23.85546875" style="513" customWidth="1"/>
    <col min="4107" max="4107" width="15.28515625" style="513" customWidth="1"/>
    <col min="4108" max="4110" width="12.7109375" style="513" customWidth="1"/>
    <col min="4111" max="4111" width="13.7109375" style="513" customWidth="1"/>
    <col min="4112" max="4113" width="13.140625" style="513" customWidth="1"/>
    <col min="4114" max="4352" width="11.42578125" style="513"/>
    <col min="4353" max="4359" width="5" style="513" customWidth="1"/>
    <col min="4360" max="4360" width="10.28515625" style="513" customWidth="1"/>
    <col min="4361" max="4361" width="20.7109375" style="513" customWidth="1"/>
    <col min="4362" max="4362" width="23.85546875" style="513" customWidth="1"/>
    <col min="4363" max="4363" width="15.28515625" style="513" customWidth="1"/>
    <col min="4364" max="4366" width="12.7109375" style="513" customWidth="1"/>
    <col min="4367" max="4367" width="13.7109375" style="513" customWidth="1"/>
    <col min="4368" max="4369" width="13.140625" style="513" customWidth="1"/>
    <col min="4370" max="4608" width="11.42578125" style="513"/>
    <col min="4609" max="4615" width="5" style="513" customWidth="1"/>
    <col min="4616" max="4616" width="10.28515625" style="513" customWidth="1"/>
    <col min="4617" max="4617" width="20.7109375" style="513" customWidth="1"/>
    <col min="4618" max="4618" width="23.85546875" style="513" customWidth="1"/>
    <col min="4619" max="4619" width="15.28515625" style="513" customWidth="1"/>
    <col min="4620" max="4622" width="12.7109375" style="513" customWidth="1"/>
    <col min="4623" max="4623" width="13.7109375" style="513" customWidth="1"/>
    <col min="4624" max="4625" width="13.140625" style="513" customWidth="1"/>
    <col min="4626" max="4864" width="11.42578125" style="513"/>
    <col min="4865" max="4871" width="5" style="513" customWidth="1"/>
    <col min="4872" max="4872" width="10.28515625" style="513" customWidth="1"/>
    <col min="4873" max="4873" width="20.7109375" style="513" customWidth="1"/>
    <col min="4874" max="4874" width="23.85546875" style="513" customWidth="1"/>
    <col min="4875" max="4875" width="15.28515625" style="513" customWidth="1"/>
    <col min="4876" max="4878" width="12.7109375" style="513" customWidth="1"/>
    <col min="4879" max="4879" width="13.7109375" style="513" customWidth="1"/>
    <col min="4880" max="4881" width="13.140625" style="513" customWidth="1"/>
    <col min="4882" max="5120" width="11.42578125" style="513"/>
    <col min="5121" max="5127" width="5" style="513" customWidth="1"/>
    <col min="5128" max="5128" width="10.28515625" style="513" customWidth="1"/>
    <col min="5129" max="5129" width="20.7109375" style="513" customWidth="1"/>
    <col min="5130" max="5130" width="23.85546875" style="513" customWidth="1"/>
    <col min="5131" max="5131" width="15.28515625" style="513" customWidth="1"/>
    <col min="5132" max="5134" width="12.7109375" style="513" customWidth="1"/>
    <col min="5135" max="5135" width="13.7109375" style="513" customWidth="1"/>
    <col min="5136" max="5137" width="13.140625" style="513" customWidth="1"/>
    <col min="5138" max="5376" width="11.42578125" style="513"/>
    <col min="5377" max="5383" width="5" style="513" customWidth="1"/>
    <col min="5384" max="5384" width="10.28515625" style="513" customWidth="1"/>
    <col min="5385" max="5385" width="20.7109375" style="513" customWidth="1"/>
    <col min="5386" max="5386" width="23.85546875" style="513" customWidth="1"/>
    <col min="5387" max="5387" width="15.28515625" style="513" customWidth="1"/>
    <col min="5388" max="5390" width="12.7109375" style="513" customWidth="1"/>
    <col min="5391" max="5391" width="13.7109375" style="513" customWidth="1"/>
    <col min="5392" max="5393" width="13.140625" style="513" customWidth="1"/>
    <col min="5394" max="5632" width="11.42578125" style="513"/>
    <col min="5633" max="5639" width="5" style="513" customWidth="1"/>
    <col min="5640" max="5640" width="10.28515625" style="513" customWidth="1"/>
    <col min="5641" max="5641" width="20.7109375" style="513" customWidth="1"/>
    <col min="5642" max="5642" width="23.85546875" style="513" customWidth="1"/>
    <col min="5643" max="5643" width="15.28515625" style="513" customWidth="1"/>
    <col min="5644" max="5646" width="12.7109375" style="513" customWidth="1"/>
    <col min="5647" max="5647" width="13.7109375" style="513" customWidth="1"/>
    <col min="5648" max="5649" width="13.140625" style="513" customWidth="1"/>
    <col min="5650" max="5888" width="11.42578125" style="513"/>
    <col min="5889" max="5895" width="5" style="513" customWidth="1"/>
    <col min="5896" max="5896" width="10.28515625" style="513" customWidth="1"/>
    <col min="5897" max="5897" width="20.7109375" style="513" customWidth="1"/>
    <col min="5898" max="5898" width="23.85546875" style="513" customWidth="1"/>
    <col min="5899" max="5899" width="15.28515625" style="513" customWidth="1"/>
    <col min="5900" max="5902" width="12.7109375" style="513" customWidth="1"/>
    <col min="5903" max="5903" width="13.7109375" style="513" customWidth="1"/>
    <col min="5904" max="5905" width="13.140625" style="513" customWidth="1"/>
    <col min="5906" max="6144" width="11.42578125" style="513"/>
    <col min="6145" max="6151" width="5" style="513" customWidth="1"/>
    <col min="6152" max="6152" width="10.28515625" style="513" customWidth="1"/>
    <col min="6153" max="6153" width="20.7109375" style="513" customWidth="1"/>
    <col min="6154" max="6154" width="23.85546875" style="513" customWidth="1"/>
    <col min="6155" max="6155" width="15.28515625" style="513" customWidth="1"/>
    <col min="6156" max="6158" width="12.7109375" style="513" customWidth="1"/>
    <col min="6159" max="6159" width="13.7109375" style="513" customWidth="1"/>
    <col min="6160" max="6161" width="13.140625" style="513" customWidth="1"/>
    <col min="6162" max="6400" width="11.42578125" style="513"/>
    <col min="6401" max="6407" width="5" style="513" customWidth="1"/>
    <col min="6408" max="6408" width="10.28515625" style="513" customWidth="1"/>
    <col min="6409" max="6409" width="20.7109375" style="513" customWidth="1"/>
    <col min="6410" max="6410" width="23.85546875" style="513" customWidth="1"/>
    <col min="6411" max="6411" width="15.28515625" style="513" customWidth="1"/>
    <col min="6412" max="6414" width="12.7109375" style="513" customWidth="1"/>
    <col min="6415" max="6415" width="13.7109375" style="513" customWidth="1"/>
    <col min="6416" max="6417" width="13.140625" style="513" customWidth="1"/>
    <col min="6418" max="6656" width="11.42578125" style="513"/>
    <col min="6657" max="6663" width="5" style="513" customWidth="1"/>
    <col min="6664" max="6664" width="10.28515625" style="513" customWidth="1"/>
    <col min="6665" max="6665" width="20.7109375" style="513" customWidth="1"/>
    <col min="6666" max="6666" width="23.85546875" style="513" customWidth="1"/>
    <col min="6667" max="6667" width="15.28515625" style="513" customWidth="1"/>
    <col min="6668" max="6670" width="12.7109375" style="513" customWidth="1"/>
    <col min="6671" max="6671" width="13.7109375" style="513" customWidth="1"/>
    <col min="6672" max="6673" width="13.140625" style="513" customWidth="1"/>
    <col min="6674" max="6912" width="11.42578125" style="513"/>
    <col min="6913" max="6919" width="5" style="513" customWidth="1"/>
    <col min="6920" max="6920" width="10.28515625" style="513" customWidth="1"/>
    <col min="6921" max="6921" width="20.7109375" style="513" customWidth="1"/>
    <col min="6922" max="6922" width="23.85546875" style="513" customWidth="1"/>
    <col min="6923" max="6923" width="15.28515625" style="513" customWidth="1"/>
    <col min="6924" max="6926" width="12.7109375" style="513" customWidth="1"/>
    <col min="6927" max="6927" width="13.7109375" style="513" customWidth="1"/>
    <col min="6928" max="6929" width="13.140625" style="513" customWidth="1"/>
    <col min="6930" max="7168" width="11.42578125" style="513"/>
    <col min="7169" max="7175" width="5" style="513" customWidth="1"/>
    <col min="7176" max="7176" width="10.28515625" style="513" customWidth="1"/>
    <col min="7177" max="7177" width="20.7109375" style="513" customWidth="1"/>
    <col min="7178" max="7178" width="23.85546875" style="513" customWidth="1"/>
    <col min="7179" max="7179" width="15.28515625" style="513" customWidth="1"/>
    <col min="7180" max="7182" width="12.7109375" style="513" customWidth="1"/>
    <col min="7183" max="7183" width="13.7109375" style="513" customWidth="1"/>
    <col min="7184" max="7185" width="13.140625" style="513" customWidth="1"/>
    <col min="7186" max="7424" width="11.42578125" style="513"/>
    <col min="7425" max="7431" width="5" style="513" customWidth="1"/>
    <col min="7432" max="7432" width="10.28515625" style="513" customWidth="1"/>
    <col min="7433" max="7433" width="20.7109375" style="513" customWidth="1"/>
    <col min="7434" max="7434" width="23.85546875" style="513" customWidth="1"/>
    <col min="7435" max="7435" width="15.28515625" style="513" customWidth="1"/>
    <col min="7436" max="7438" width="12.7109375" style="513" customWidth="1"/>
    <col min="7439" max="7439" width="13.7109375" style="513" customWidth="1"/>
    <col min="7440" max="7441" width="13.140625" style="513" customWidth="1"/>
    <col min="7442" max="7680" width="11.42578125" style="513"/>
    <col min="7681" max="7687" width="5" style="513" customWidth="1"/>
    <col min="7688" max="7688" width="10.28515625" style="513" customWidth="1"/>
    <col min="7689" max="7689" width="20.7109375" style="513" customWidth="1"/>
    <col min="7690" max="7690" width="23.85546875" style="513" customWidth="1"/>
    <col min="7691" max="7691" width="15.28515625" style="513" customWidth="1"/>
    <col min="7692" max="7694" width="12.7109375" style="513" customWidth="1"/>
    <col min="7695" max="7695" width="13.7109375" style="513" customWidth="1"/>
    <col min="7696" max="7697" width="13.140625" style="513" customWidth="1"/>
    <col min="7698" max="7936" width="11.42578125" style="513"/>
    <col min="7937" max="7943" width="5" style="513" customWidth="1"/>
    <col min="7944" max="7944" width="10.28515625" style="513" customWidth="1"/>
    <col min="7945" max="7945" width="20.7109375" style="513" customWidth="1"/>
    <col min="7946" max="7946" width="23.85546875" style="513" customWidth="1"/>
    <col min="7947" max="7947" width="15.28515625" style="513" customWidth="1"/>
    <col min="7948" max="7950" width="12.7109375" style="513" customWidth="1"/>
    <col min="7951" max="7951" width="13.7109375" style="513" customWidth="1"/>
    <col min="7952" max="7953" width="13.140625" style="513" customWidth="1"/>
    <col min="7954" max="8192" width="11.42578125" style="513"/>
    <col min="8193" max="8199" width="5" style="513" customWidth="1"/>
    <col min="8200" max="8200" width="10.28515625" style="513" customWidth="1"/>
    <col min="8201" max="8201" width="20.7109375" style="513" customWidth="1"/>
    <col min="8202" max="8202" width="23.85546875" style="513" customWidth="1"/>
    <col min="8203" max="8203" width="15.28515625" style="513" customWidth="1"/>
    <col min="8204" max="8206" width="12.7109375" style="513" customWidth="1"/>
    <col min="8207" max="8207" width="13.7109375" style="513" customWidth="1"/>
    <col min="8208" max="8209" width="13.140625" style="513" customWidth="1"/>
    <col min="8210" max="8448" width="11.42578125" style="513"/>
    <col min="8449" max="8455" width="5" style="513" customWidth="1"/>
    <col min="8456" max="8456" width="10.28515625" style="513" customWidth="1"/>
    <col min="8457" max="8457" width="20.7109375" style="513" customWidth="1"/>
    <col min="8458" max="8458" width="23.85546875" style="513" customWidth="1"/>
    <col min="8459" max="8459" width="15.28515625" style="513" customWidth="1"/>
    <col min="8460" max="8462" width="12.7109375" style="513" customWidth="1"/>
    <col min="8463" max="8463" width="13.7109375" style="513" customWidth="1"/>
    <col min="8464" max="8465" width="13.140625" style="513" customWidth="1"/>
    <col min="8466" max="8704" width="11.42578125" style="513"/>
    <col min="8705" max="8711" width="5" style="513" customWidth="1"/>
    <col min="8712" max="8712" width="10.28515625" style="513" customWidth="1"/>
    <col min="8713" max="8713" width="20.7109375" style="513" customWidth="1"/>
    <col min="8714" max="8714" width="23.85546875" style="513" customWidth="1"/>
    <col min="8715" max="8715" width="15.28515625" style="513" customWidth="1"/>
    <col min="8716" max="8718" width="12.7109375" style="513" customWidth="1"/>
    <col min="8719" max="8719" width="13.7109375" style="513" customWidth="1"/>
    <col min="8720" max="8721" width="13.140625" style="513" customWidth="1"/>
    <col min="8722" max="8960" width="11.42578125" style="513"/>
    <col min="8961" max="8967" width="5" style="513" customWidth="1"/>
    <col min="8968" max="8968" width="10.28515625" style="513" customWidth="1"/>
    <col min="8969" max="8969" width="20.7109375" style="513" customWidth="1"/>
    <col min="8970" max="8970" width="23.85546875" style="513" customWidth="1"/>
    <col min="8971" max="8971" width="15.28515625" style="513" customWidth="1"/>
    <col min="8972" max="8974" width="12.7109375" style="513" customWidth="1"/>
    <col min="8975" max="8975" width="13.7109375" style="513" customWidth="1"/>
    <col min="8976" max="8977" width="13.140625" style="513" customWidth="1"/>
    <col min="8978" max="9216" width="11.42578125" style="513"/>
    <col min="9217" max="9223" width="5" style="513" customWidth="1"/>
    <col min="9224" max="9224" width="10.28515625" style="513" customWidth="1"/>
    <col min="9225" max="9225" width="20.7109375" style="513" customWidth="1"/>
    <col min="9226" max="9226" width="23.85546875" style="513" customWidth="1"/>
    <col min="9227" max="9227" width="15.28515625" style="513" customWidth="1"/>
    <col min="9228" max="9230" width="12.7109375" style="513" customWidth="1"/>
    <col min="9231" max="9231" width="13.7109375" style="513" customWidth="1"/>
    <col min="9232" max="9233" width="13.140625" style="513" customWidth="1"/>
    <col min="9234" max="9472" width="11.42578125" style="513"/>
    <col min="9473" max="9479" width="5" style="513" customWidth="1"/>
    <col min="9480" max="9480" width="10.28515625" style="513" customWidth="1"/>
    <col min="9481" max="9481" width="20.7109375" style="513" customWidth="1"/>
    <col min="9482" max="9482" width="23.85546875" style="513" customWidth="1"/>
    <col min="9483" max="9483" width="15.28515625" style="513" customWidth="1"/>
    <col min="9484" max="9486" width="12.7109375" style="513" customWidth="1"/>
    <col min="9487" max="9487" width="13.7109375" style="513" customWidth="1"/>
    <col min="9488" max="9489" width="13.140625" style="513" customWidth="1"/>
    <col min="9490" max="9728" width="11.42578125" style="513"/>
    <col min="9729" max="9735" width="5" style="513" customWidth="1"/>
    <col min="9736" max="9736" width="10.28515625" style="513" customWidth="1"/>
    <col min="9737" max="9737" width="20.7109375" style="513" customWidth="1"/>
    <col min="9738" max="9738" width="23.85546875" style="513" customWidth="1"/>
    <col min="9739" max="9739" width="15.28515625" style="513" customWidth="1"/>
    <col min="9740" max="9742" width="12.7109375" style="513" customWidth="1"/>
    <col min="9743" max="9743" width="13.7109375" style="513" customWidth="1"/>
    <col min="9744" max="9745" width="13.140625" style="513" customWidth="1"/>
    <col min="9746" max="9984" width="11.42578125" style="513"/>
    <col min="9985" max="9991" width="5" style="513" customWidth="1"/>
    <col min="9992" max="9992" width="10.28515625" style="513" customWidth="1"/>
    <col min="9993" max="9993" width="20.7109375" style="513" customWidth="1"/>
    <col min="9994" max="9994" width="23.85546875" style="513" customWidth="1"/>
    <col min="9995" max="9995" width="15.28515625" style="513" customWidth="1"/>
    <col min="9996" max="9998" width="12.7109375" style="513" customWidth="1"/>
    <col min="9999" max="9999" width="13.7109375" style="513" customWidth="1"/>
    <col min="10000" max="10001" width="13.140625" style="513" customWidth="1"/>
    <col min="10002" max="10240" width="11.42578125" style="513"/>
    <col min="10241" max="10247" width="5" style="513" customWidth="1"/>
    <col min="10248" max="10248" width="10.28515625" style="513" customWidth="1"/>
    <col min="10249" max="10249" width="20.7109375" style="513" customWidth="1"/>
    <col min="10250" max="10250" width="23.85546875" style="513" customWidth="1"/>
    <col min="10251" max="10251" width="15.28515625" style="513" customWidth="1"/>
    <col min="10252" max="10254" width="12.7109375" style="513" customWidth="1"/>
    <col min="10255" max="10255" width="13.7109375" style="513" customWidth="1"/>
    <col min="10256" max="10257" width="13.140625" style="513" customWidth="1"/>
    <col min="10258" max="10496" width="11.42578125" style="513"/>
    <col min="10497" max="10503" width="5" style="513" customWidth="1"/>
    <col min="10504" max="10504" width="10.28515625" style="513" customWidth="1"/>
    <col min="10505" max="10505" width="20.7109375" style="513" customWidth="1"/>
    <col min="10506" max="10506" width="23.85546875" style="513" customWidth="1"/>
    <col min="10507" max="10507" width="15.28515625" style="513" customWidth="1"/>
    <col min="10508" max="10510" width="12.7109375" style="513" customWidth="1"/>
    <col min="10511" max="10511" width="13.7109375" style="513" customWidth="1"/>
    <col min="10512" max="10513" width="13.140625" style="513" customWidth="1"/>
    <col min="10514" max="10752" width="11.42578125" style="513"/>
    <col min="10753" max="10759" width="5" style="513" customWidth="1"/>
    <col min="10760" max="10760" width="10.28515625" style="513" customWidth="1"/>
    <col min="10761" max="10761" width="20.7109375" style="513" customWidth="1"/>
    <col min="10762" max="10762" width="23.85546875" style="513" customWidth="1"/>
    <col min="10763" max="10763" width="15.28515625" style="513" customWidth="1"/>
    <col min="10764" max="10766" width="12.7109375" style="513" customWidth="1"/>
    <col min="10767" max="10767" width="13.7109375" style="513" customWidth="1"/>
    <col min="10768" max="10769" width="13.140625" style="513" customWidth="1"/>
    <col min="10770" max="11008" width="11.42578125" style="513"/>
    <col min="11009" max="11015" width="5" style="513" customWidth="1"/>
    <col min="11016" max="11016" width="10.28515625" style="513" customWidth="1"/>
    <col min="11017" max="11017" width="20.7109375" style="513" customWidth="1"/>
    <col min="11018" max="11018" width="23.85546875" style="513" customWidth="1"/>
    <col min="11019" max="11019" width="15.28515625" style="513" customWidth="1"/>
    <col min="11020" max="11022" width="12.7109375" style="513" customWidth="1"/>
    <col min="11023" max="11023" width="13.7109375" style="513" customWidth="1"/>
    <col min="11024" max="11025" width="13.140625" style="513" customWidth="1"/>
    <col min="11026" max="11264" width="11.42578125" style="513"/>
    <col min="11265" max="11271" width="5" style="513" customWidth="1"/>
    <col min="11272" max="11272" width="10.28515625" style="513" customWidth="1"/>
    <col min="11273" max="11273" width="20.7109375" style="513" customWidth="1"/>
    <col min="11274" max="11274" width="23.85546875" style="513" customWidth="1"/>
    <col min="11275" max="11275" width="15.28515625" style="513" customWidth="1"/>
    <col min="11276" max="11278" width="12.7109375" style="513" customWidth="1"/>
    <col min="11279" max="11279" width="13.7109375" style="513" customWidth="1"/>
    <col min="11280" max="11281" width="13.140625" style="513" customWidth="1"/>
    <col min="11282" max="11520" width="11.42578125" style="513"/>
    <col min="11521" max="11527" width="5" style="513" customWidth="1"/>
    <col min="11528" max="11528" width="10.28515625" style="513" customWidth="1"/>
    <col min="11529" max="11529" width="20.7109375" style="513" customWidth="1"/>
    <col min="11530" max="11530" width="23.85546875" style="513" customWidth="1"/>
    <col min="11531" max="11531" width="15.28515625" style="513" customWidth="1"/>
    <col min="11532" max="11534" width="12.7109375" style="513" customWidth="1"/>
    <col min="11535" max="11535" width="13.7109375" style="513" customWidth="1"/>
    <col min="11536" max="11537" width="13.140625" style="513" customWidth="1"/>
    <col min="11538" max="11776" width="11.42578125" style="513"/>
    <col min="11777" max="11783" width="5" style="513" customWidth="1"/>
    <col min="11784" max="11784" width="10.28515625" style="513" customWidth="1"/>
    <col min="11785" max="11785" width="20.7109375" style="513" customWidth="1"/>
    <col min="11786" max="11786" width="23.85546875" style="513" customWidth="1"/>
    <col min="11787" max="11787" width="15.28515625" style="513" customWidth="1"/>
    <col min="11788" max="11790" width="12.7109375" style="513" customWidth="1"/>
    <col min="11791" max="11791" width="13.7109375" style="513" customWidth="1"/>
    <col min="11792" max="11793" width="13.140625" style="513" customWidth="1"/>
    <col min="11794" max="12032" width="11.42578125" style="513"/>
    <col min="12033" max="12039" width="5" style="513" customWidth="1"/>
    <col min="12040" max="12040" width="10.28515625" style="513" customWidth="1"/>
    <col min="12041" max="12041" width="20.7109375" style="513" customWidth="1"/>
    <col min="12042" max="12042" width="23.85546875" style="513" customWidth="1"/>
    <col min="12043" max="12043" width="15.28515625" style="513" customWidth="1"/>
    <col min="12044" max="12046" width="12.7109375" style="513" customWidth="1"/>
    <col min="12047" max="12047" width="13.7109375" style="513" customWidth="1"/>
    <col min="12048" max="12049" width="13.140625" style="513" customWidth="1"/>
    <col min="12050" max="12288" width="11.42578125" style="513"/>
    <col min="12289" max="12295" width="5" style="513" customWidth="1"/>
    <col min="12296" max="12296" width="10.28515625" style="513" customWidth="1"/>
    <col min="12297" max="12297" width="20.7109375" style="513" customWidth="1"/>
    <col min="12298" max="12298" width="23.85546875" style="513" customWidth="1"/>
    <col min="12299" max="12299" width="15.28515625" style="513" customWidth="1"/>
    <col min="12300" max="12302" width="12.7109375" style="513" customWidth="1"/>
    <col min="12303" max="12303" width="13.7109375" style="513" customWidth="1"/>
    <col min="12304" max="12305" width="13.140625" style="513" customWidth="1"/>
    <col min="12306" max="12544" width="11.42578125" style="513"/>
    <col min="12545" max="12551" width="5" style="513" customWidth="1"/>
    <col min="12552" max="12552" width="10.28515625" style="513" customWidth="1"/>
    <col min="12553" max="12553" width="20.7109375" style="513" customWidth="1"/>
    <col min="12554" max="12554" width="23.85546875" style="513" customWidth="1"/>
    <col min="12555" max="12555" width="15.28515625" style="513" customWidth="1"/>
    <col min="12556" max="12558" width="12.7109375" style="513" customWidth="1"/>
    <col min="12559" max="12559" width="13.7109375" style="513" customWidth="1"/>
    <col min="12560" max="12561" width="13.140625" style="513" customWidth="1"/>
    <col min="12562" max="12800" width="11.42578125" style="513"/>
    <col min="12801" max="12807" width="5" style="513" customWidth="1"/>
    <col min="12808" max="12808" width="10.28515625" style="513" customWidth="1"/>
    <col min="12809" max="12809" width="20.7109375" style="513" customWidth="1"/>
    <col min="12810" max="12810" width="23.85546875" style="513" customWidth="1"/>
    <col min="12811" max="12811" width="15.28515625" style="513" customWidth="1"/>
    <col min="12812" max="12814" width="12.7109375" style="513" customWidth="1"/>
    <col min="12815" max="12815" width="13.7109375" style="513" customWidth="1"/>
    <col min="12816" max="12817" width="13.140625" style="513" customWidth="1"/>
    <col min="12818" max="13056" width="11.42578125" style="513"/>
    <col min="13057" max="13063" width="5" style="513" customWidth="1"/>
    <col min="13064" max="13064" width="10.28515625" style="513" customWidth="1"/>
    <col min="13065" max="13065" width="20.7109375" style="513" customWidth="1"/>
    <col min="13066" max="13066" width="23.85546875" style="513" customWidth="1"/>
    <col min="13067" max="13067" width="15.28515625" style="513" customWidth="1"/>
    <col min="13068" max="13070" width="12.7109375" style="513" customWidth="1"/>
    <col min="13071" max="13071" width="13.7109375" style="513" customWidth="1"/>
    <col min="13072" max="13073" width="13.140625" style="513" customWidth="1"/>
    <col min="13074" max="13312" width="11.42578125" style="513"/>
    <col min="13313" max="13319" width="5" style="513" customWidth="1"/>
    <col min="13320" max="13320" width="10.28515625" style="513" customWidth="1"/>
    <col min="13321" max="13321" width="20.7109375" style="513" customWidth="1"/>
    <col min="13322" max="13322" width="23.85546875" style="513" customWidth="1"/>
    <col min="13323" max="13323" width="15.28515625" style="513" customWidth="1"/>
    <col min="13324" max="13326" width="12.7109375" style="513" customWidth="1"/>
    <col min="13327" max="13327" width="13.7109375" style="513" customWidth="1"/>
    <col min="13328" max="13329" width="13.140625" style="513" customWidth="1"/>
    <col min="13330" max="13568" width="11.42578125" style="513"/>
    <col min="13569" max="13575" width="5" style="513" customWidth="1"/>
    <col min="13576" max="13576" width="10.28515625" style="513" customWidth="1"/>
    <col min="13577" max="13577" width="20.7109375" style="513" customWidth="1"/>
    <col min="13578" max="13578" width="23.85546875" style="513" customWidth="1"/>
    <col min="13579" max="13579" width="15.28515625" style="513" customWidth="1"/>
    <col min="13580" max="13582" width="12.7109375" style="513" customWidth="1"/>
    <col min="13583" max="13583" width="13.7109375" style="513" customWidth="1"/>
    <col min="13584" max="13585" width="13.140625" style="513" customWidth="1"/>
    <col min="13586" max="13824" width="11.42578125" style="513"/>
    <col min="13825" max="13831" width="5" style="513" customWidth="1"/>
    <col min="13832" max="13832" width="10.28515625" style="513" customWidth="1"/>
    <col min="13833" max="13833" width="20.7109375" style="513" customWidth="1"/>
    <col min="13834" max="13834" width="23.85546875" style="513" customWidth="1"/>
    <col min="13835" max="13835" width="15.28515625" style="513" customWidth="1"/>
    <col min="13836" max="13838" width="12.7109375" style="513" customWidth="1"/>
    <col min="13839" max="13839" width="13.7109375" style="513" customWidth="1"/>
    <col min="13840" max="13841" width="13.140625" style="513" customWidth="1"/>
    <col min="13842" max="14080" width="11.42578125" style="513"/>
    <col min="14081" max="14087" width="5" style="513" customWidth="1"/>
    <col min="14088" max="14088" width="10.28515625" style="513" customWidth="1"/>
    <col min="14089" max="14089" width="20.7109375" style="513" customWidth="1"/>
    <col min="14090" max="14090" width="23.85546875" style="513" customWidth="1"/>
    <col min="14091" max="14091" width="15.28515625" style="513" customWidth="1"/>
    <col min="14092" max="14094" width="12.7109375" style="513" customWidth="1"/>
    <col min="14095" max="14095" width="13.7109375" style="513" customWidth="1"/>
    <col min="14096" max="14097" width="13.140625" style="513" customWidth="1"/>
    <col min="14098" max="14336" width="11.42578125" style="513"/>
    <col min="14337" max="14343" width="5" style="513" customWidth="1"/>
    <col min="14344" max="14344" width="10.28515625" style="513" customWidth="1"/>
    <col min="14345" max="14345" width="20.7109375" style="513" customWidth="1"/>
    <col min="14346" max="14346" width="23.85546875" style="513" customWidth="1"/>
    <col min="14347" max="14347" width="15.28515625" style="513" customWidth="1"/>
    <col min="14348" max="14350" width="12.7109375" style="513" customWidth="1"/>
    <col min="14351" max="14351" width="13.7109375" style="513" customWidth="1"/>
    <col min="14352" max="14353" width="13.140625" style="513" customWidth="1"/>
    <col min="14354" max="14592" width="11.42578125" style="513"/>
    <col min="14593" max="14599" width="5" style="513" customWidth="1"/>
    <col min="14600" max="14600" width="10.28515625" style="513" customWidth="1"/>
    <col min="14601" max="14601" width="20.7109375" style="513" customWidth="1"/>
    <col min="14602" max="14602" width="23.85546875" style="513" customWidth="1"/>
    <col min="14603" max="14603" width="15.28515625" style="513" customWidth="1"/>
    <col min="14604" max="14606" width="12.7109375" style="513" customWidth="1"/>
    <col min="14607" max="14607" width="13.7109375" style="513" customWidth="1"/>
    <col min="14608" max="14609" width="13.140625" style="513" customWidth="1"/>
    <col min="14610" max="14848" width="11.42578125" style="513"/>
    <col min="14849" max="14855" width="5" style="513" customWidth="1"/>
    <col min="14856" max="14856" width="10.28515625" style="513" customWidth="1"/>
    <col min="14857" max="14857" width="20.7109375" style="513" customWidth="1"/>
    <col min="14858" max="14858" width="23.85546875" style="513" customWidth="1"/>
    <col min="14859" max="14859" width="15.28515625" style="513" customWidth="1"/>
    <col min="14860" max="14862" width="12.7109375" style="513" customWidth="1"/>
    <col min="14863" max="14863" width="13.7109375" style="513" customWidth="1"/>
    <col min="14864" max="14865" width="13.140625" style="513" customWidth="1"/>
    <col min="14866" max="15104" width="11.42578125" style="513"/>
    <col min="15105" max="15111" width="5" style="513" customWidth="1"/>
    <col min="15112" max="15112" width="10.28515625" style="513" customWidth="1"/>
    <col min="15113" max="15113" width="20.7109375" style="513" customWidth="1"/>
    <col min="15114" max="15114" width="23.85546875" style="513" customWidth="1"/>
    <col min="15115" max="15115" width="15.28515625" style="513" customWidth="1"/>
    <col min="15116" max="15118" width="12.7109375" style="513" customWidth="1"/>
    <col min="15119" max="15119" width="13.7109375" style="513" customWidth="1"/>
    <col min="15120" max="15121" width="13.140625" style="513" customWidth="1"/>
    <col min="15122" max="15360" width="11.42578125" style="513"/>
    <col min="15361" max="15367" width="5" style="513" customWidth="1"/>
    <col min="15368" max="15368" width="10.28515625" style="513" customWidth="1"/>
    <col min="15369" max="15369" width="20.7109375" style="513" customWidth="1"/>
    <col min="15370" max="15370" width="23.85546875" style="513" customWidth="1"/>
    <col min="15371" max="15371" width="15.28515625" style="513" customWidth="1"/>
    <col min="15372" max="15374" width="12.7109375" style="513" customWidth="1"/>
    <col min="15375" max="15375" width="13.7109375" style="513" customWidth="1"/>
    <col min="15376" max="15377" width="13.140625" style="513" customWidth="1"/>
    <col min="15378" max="15616" width="11.42578125" style="513"/>
    <col min="15617" max="15623" width="5" style="513" customWidth="1"/>
    <col min="15624" max="15624" width="10.28515625" style="513" customWidth="1"/>
    <col min="15625" max="15625" width="20.7109375" style="513" customWidth="1"/>
    <col min="15626" max="15626" width="23.85546875" style="513" customWidth="1"/>
    <col min="15627" max="15627" width="15.28515625" style="513" customWidth="1"/>
    <col min="15628" max="15630" width="12.7109375" style="513" customWidth="1"/>
    <col min="15631" max="15631" width="13.7109375" style="513" customWidth="1"/>
    <col min="15632" max="15633" width="13.140625" style="513" customWidth="1"/>
    <col min="15634" max="15872" width="11.42578125" style="513"/>
    <col min="15873" max="15879" width="5" style="513" customWidth="1"/>
    <col min="15880" max="15880" width="10.28515625" style="513" customWidth="1"/>
    <col min="15881" max="15881" width="20.7109375" style="513" customWidth="1"/>
    <col min="15882" max="15882" width="23.85546875" style="513" customWidth="1"/>
    <col min="15883" max="15883" width="15.28515625" style="513" customWidth="1"/>
    <col min="15884" max="15886" width="12.7109375" style="513" customWidth="1"/>
    <col min="15887" max="15887" width="13.7109375" style="513" customWidth="1"/>
    <col min="15888" max="15889" width="13.140625" style="513" customWidth="1"/>
    <col min="15890" max="16128" width="11.42578125" style="513"/>
    <col min="16129" max="16135" width="5" style="513" customWidth="1"/>
    <col min="16136" max="16136" width="10.28515625" style="513" customWidth="1"/>
    <col min="16137" max="16137" width="20.7109375" style="513" customWidth="1"/>
    <col min="16138" max="16138" width="23.85546875" style="513" customWidth="1"/>
    <col min="16139" max="16139" width="15.28515625" style="513" customWidth="1"/>
    <col min="16140" max="16142" width="12.7109375" style="513" customWidth="1"/>
    <col min="16143" max="16143" width="13.7109375" style="513" customWidth="1"/>
    <col min="16144" max="16145" width="13.140625" style="513" customWidth="1"/>
    <col min="16146" max="16384" width="11.42578125" style="513"/>
  </cols>
  <sheetData>
    <row r="1" spans="1:19">
      <c r="A1" s="1167" t="s">
        <v>149</v>
      </c>
      <c r="B1" s="1168"/>
      <c r="C1" s="1168"/>
      <c r="D1" s="1168"/>
      <c r="E1" s="1168"/>
      <c r="F1" s="1168"/>
      <c r="G1" s="1168"/>
      <c r="H1" s="1168"/>
      <c r="I1" s="1168"/>
      <c r="J1" s="1168"/>
      <c r="K1" s="1168"/>
      <c r="L1" s="1168"/>
      <c r="M1" s="1168"/>
      <c r="N1" s="1168"/>
      <c r="O1" s="1168"/>
      <c r="P1" s="1168"/>
      <c r="Q1" s="1169"/>
    </row>
    <row r="2" spans="1:19" ht="18.75" customHeight="1">
      <c r="A2" s="1245" t="s">
        <v>387</v>
      </c>
      <c r="B2" s="1246"/>
      <c r="C2" s="1246"/>
      <c r="D2" s="1246"/>
      <c r="E2" s="1246"/>
      <c r="F2" s="1246"/>
      <c r="G2" s="1246"/>
      <c r="H2" s="1246"/>
      <c r="I2" s="1246"/>
      <c r="J2" s="1246"/>
      <c r="K2" s="1246"/>
      <c r="L2" s="1246"/>
      <c r="M2" s="1246"/>
      <c r="N2" s="1246"/>
      <c r="O2" s="1246"/>
      <c r="P2" s="1246"/>
      <c r="Q2" s="1247"/>
    </row>
    <row r="3" spans="1:19"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c r="S3" s="957"/>
    </row>
    <row r="4" spans="1:19"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c r="S4" s="957"/>
    </row>
    <row r="5" spans="1:19" s="947" customFormat="1" ht="15" customHeight="1">
      <c r="A5" s="944" t="s">
        <v>1037</v>
      </c>
      <c r="B5" s="944" t="s">
        <v>1035</v>
      </c>
      <c r="C5" s="944">
        <v>2</v>
      </c>
      <c r="D5" s="944">
        <v>3</v>
      </c>
      <c r="E5" s="944">
        <v>2</v>
      </c>
      <c r="F5" s="944">
        <v>391</v>
      </c>
      <c r="G5" s="944" t="s">
        <v>427</v>
      </c>
      <c r="H5" s="1233" t="s">
        <v>438</v>
      </c>
      <c r="I5" s="1234"/>
      <c r="J5" s="1235"/>
      <c r="K5" s="944" t="s">
        <v>401</v>
      </c>
      <c r="L5" s="945" t="s">
        <v>1099</v>
      </c>
      <c r="M5" s="945" t="s">
        <v>1099</v>
      </c>
      <c r="N5" s="945">
        <v>866</v>
      </c>
      <c r="O5" s="946">
        <v>19400768</v>
      </c>
      <c r="P5" s="946">
        <v>7717913.8600000003</v>
      </c>
      <c r="Q5" s="946">
        <v>7396508.1299999999</v>
      </c>
      <c r="S5" s="958"/>
    </row>
    <row r="6" spans="1:19">
      <c r="A6" s="1236"/>
      <c r="B6" s="1237"/>
      <c r="C6" s="1237"/>
      <c r="D6" s="1237"/>
      <c r="E6" s="1237"/>
      <c r="F6" s="1237"/>
      <c r="G6" s="1237"/>
      <c r="H6" s="1237"/>
      <c r="I6" s="1237"/>
      <c r="J6" s="1237"/>
      <c r="K6" s="1237"/>
      <c r="L6" s="1237"/>
      <c r="M6" s="1237"/>
      <c r="N6" s="1237"/>
      <c r="O6" s="1237"/>
      <c r="P6" s="1237"/>
      <c r="Q6" s="1238"/>
      <c r="S6" s="957"/>
    </row>
    <row r="7" spans="1:19">
      <c r="A7" s="1239" t="s">
        <v>1100</v>
      </c>
      <c r="B7" s="1240"/>
      <c r="C7" s="1240"/>
      <c r="D7" s="1240"/>
      <c r="E7" s="1240"/>
      <c r="F7" s="1240"/>
      <c r="G7" s="1240"/>
      <c r="H7" s="1240"/>
      <c r="I7" s="1240"/>
      <c r="J7" s="1240"/>
      <c r="K7" s="1240"/>
      <c r="L7" s="1240"/>
      <c r="M7" s="1240"/>
      <c r="N7" s="1240"/>
      <c r="O7" s="1240"/>
      <c r="P7" s="1240"/>
      <c r="Q7" s="1241"/>
      <c r="S7" s="957"/>
    </row>
    <row r="8" spans="1:19" ht="33.75" customHeight="1">
      <c r="A8" s="1242"/>
      <c r="B8" s="1243"/>
      <c r="C8" s="1243"/>
      <c r="D8" s="1243"/>
      <c r="E8" s="1243"/>
      <c r="F8" s="1243"/>
      <c r="G8" s="1243"/>
      <c r="H8" s="1243"/>
      <c r="I8" s="1243"/>
      <c r="J8" s="1243"/>
      <c r="K8" s="1243"/>
      <c r="L8" s="1243"/>
      <c r="M8" s="1243"/>
      <c r="N8" s="1243"/>
      <c r="O8" s="1243"/>
      <c r="P8" s="1243"/>
      <c r="Q8" s="1244"/>
      <c r="S8" s="799"/>
    </row>
    <row r="9" spans="1:19" ht="17.25">
      <c r="A9" s="1239" t="s">
        <v>1101</v>
      </c>
      <c r="B9" s="1240"/>
      <c r="C9" s="1240"/>
      <c r="D9" s="1240"/>
      <c r="E9" s="1240"/>
      <c r="F9" s="1240"/>
      <c r="G9" s="1240"/>
      <c r="H9" s="1240"/>
      <c r="I9" s="1240"/>
      <c r="J9" s="1240"/>
      <c r="K9" s="1240"/>
      <c r="L9" s="1240"/>
      <c r="M9" s="1240"/>
      <c r="N9" s="1240"/>
      <c r="O9" s="1240"/>
      <c r="P9" s="1240"/>
      <c r="Q9" s="1241"/>
      <c r="S9" s="799"/>
    </row>
    <row r="10" spans="1:19" ht="15">
      <c r="A10" s="1242"/>
      <c r="B10" s="1243"/>
      <c r="C10" s="1243"/>
      <c r="D10" s="1243"/>
      <c r="E10" s="1243"/>
      <c r="F10" s="1243"/>
      <c r="G10" s="1243"/>
      <c r="H10" s="1243"/>
      <c r="I10" s="1243"/>
      <c r="J10" s="1243"/>
      <c r="K10" s="1243"/>
      <c r="L10" s="1243"/>
      <c r="M10" s="1243"/>
      <c r="N10" s="1243"/>
      <c r="O10" s="1243"/>
      <c r="P10" s="1243"/>
      <c r="Q10" s="1244"/>
      <c r="S10" s="800"/>
    </row>
    <row r="11" spans="1:19">
      <c r="A11" s="1242"/>
      <c r="B11" s="1243"/>
      <c r="C11" s="1243"/>
      <c r="D11" s="1243"/>
      <c r="E11" s="1243"/>
      <c r="F11" s="1243"/>
      <c r="G11" s="1243"/>
      <c r="H11" s="1243"/>
      <c r="I11" s="1243"/>
      <c r="J11" s="1243"/>
      <c r="K11" s="1243"/>
      <c r="L11" s="1243"/>
      <c r="M11" s="1243"/>
      <c r="N11" s="1243"/>
      <c r="O11" s="1243"/>
      <c r="P11" s="1243"/>
      <c r="Q11" s="1244"/>
      <c r="S11" s="957"/>
    </row>
    <row r="12" spans="1:19">
      <c r="A12" s="1242"/>
      <c r="B12" s="1243"/>
      <c r="C12" s="1243"/>
      <c r="D12" s="1243"/>
      <c r="E12" s="1243"/>
      <c r="F12" s="1243"/>
      <c r="G12" s="1243"/>
      <c r="H12" s="1243"/>
      <c r="I12" s="1243"/>
      <c r="J12" s="1243"/>
      <c r="K12" s="1243"/>
      <c r="L12" s="1243"/>
      <c r="M12" s="1243"/>
      <c r="N12" s="1243"/>
      <c r="O12" s="1243"/>
      <c r="P12" s="1243"/>
      <c r="Q12" s="1244"/>
      <c r="S12" s="957"/>
    </row>
    <row r="13" spans="1:19">
      <c r="A13" s="1242"/>
      <c r="B13" s="1243"/>
      <c r="C13" s="1243"/>
      <c r="D13" s="1243"/>
      <c r="E13" s="1243"/>
      <c r="F13" s="1243"/>
      <c r="G13" s="1243"/>
      <c r="H13" s="1243"/>
      <c r="I13" s="1243"/>
      <c r="J13" s="1243"/>
      <c r="K13" s="1243"/>
      <c r="L13" s="1243"/>
      <c r="M13" s="1243"/>
      <c r="N13" s="1243"/>
      <c r="O13" s="1243"/>
      <c r="P13" s="1243"/>
      <c r="Q13" s="1244"/>
      <c r="S13" s="957"/>
    </row>
    <row r="14" spans="1:19" s="947" customFormat="1" ht="15" customHeight="1">
      <c r="A14" s="943" t="s">
        <v>1037</v>
      </c>
      <c r="B14" s="943" t="s">
        <v>1035</v>
      </c>
      <c r="C14" s="943">
        <v>2</v>
      </c>
      <c r="D14" s="943">
        <v>3</v>
      </c>
      <c r="E14" s="943">
        <v>2</v>
      </c>
      <c r="F14" s="943">
        <v>392</v>
      </c>
      <c r="G14" s="943" t="s">
        <v>427</v>
      </c>
      <c r="H14" s="1253" t="s">
        <v>439</v>
      </c>
      <c r="I14" s="1253"/>
      <c r="J14" s="1253"/>
      <c r="K14" s="943" t="s">
        <v>440</v>
      </c>
      <c r="L14" s="945">
        <v>925</v>
      </c>
      <c r="M14" s="945">
        <v>925</v>
      </c>
      <c r="N14" s="945">
        <v>380</v>
      </c>
      <c r="O14" s="946">
        <v>207883275</v>
      </c>
      <c r="P14" s="946">
        <v>47140639.890000001</v>
      </c>
      <c r="Q14" s="946">
        <v>14768070.059999999</v>
      </c>
      <c r="S14" s="957"/>
    </row>
    <row r="15" spans="1:19">
      <c r="A15" s="1236"/>
      <c r="B15" s="1237"/>
      <c r="C15" s="1237"/>
      <c r="D15" s="1237"/>
      <c r="E15" s="1237"/>
      <c r="F15" s="1237"/>
      <c r="G15" s="1237"/>
      <c r="H15" s="1237"/>
      <c r="I15" s="1237"/>
      <c r="J15" s="1237"/>
      <c r="K15" s="1237"/>
      <c r="L15" s="1237"/>
      <c r="M15" s="1237"/>
      <c r="N15" s="1237"/>
      <c r="O15" s="1237"/>
      <c r="P15" s="1237"/>
      <c r="Q15" s="1238"/>
      <c r="S15" s="957"/>
    </row>
    <row r="16" spans="1:19">
      <c r="A16" s="1239" t="s">
        <v>1102</v>
      </c>
      <c r="B16" s="1240"/>
      <c r="C16" s="1240"/>
      <c r="D16" s="1240"/>
      <c r="E16" s="1240"/>
      <c r="F16" s="1240"/>
      <c r="G16" s="1240"/>
      <c r="H16" s="1240"/>
      <c r="I16" s="1240"/>
      <c r="J16" s="1240"/>
      <c r="K16" s="1240"/>
      <c r="L16" s="1240"/>
      <c r="M16" s="1240"/>
      <c r="N16" s="1240"/>
      <c r="O16" s="1240"/>
      <c r="P16" s="1240"/>
      <c r="Q16" s="1241"/>
      <c r="S16" s="958"/>
    </row>
    <row r="17" spans="1:19" ht="17.25">
      <c r="A17" s="962"/>
      <c r="B17" s="932"/>
      <c r="C17" s="932"/>
      <c r="D17" s="932"/>
      <c r="E17" s="932"/>
      <c r="F17" s="932"/>
      <c r="G17" s="932"/>
      <c r="H17" s="932"/>
      <c r="I17" s="932"/>
      <c r="J17" s="932"/>
      <c r="K17" s="932"/>
      <c r="L17" s="932"/>
      <c r="M17" s="932"/>
      <c r="N17" s="932"/>
      <c r="O17" s="932"/>
      <c r="P17" s="932"/>
      <c r="Q17" s="933"/>
      <c r="S17" s="799"/>
    </row>
    <row r="18" spans="1:19" ht="17.25">
      <c r="A18" s="1239" t="s">
        <v>1103</v>
      </c>
      <c r="B18" s="1240"/>
      <c r="C18" s="1240"/>
      <c r="D18" s="1240"/>
      <c r="E18" s="1240"/>
      <c r="F18" s="1240"/>
      <c r="G18" s="1240"/>
      <c r="H18" s="1240"/>
      <c r="I18" s="1240"/>
      <c r="J18" s="1240"/>
      <c r="K18" s="1240"/>
      <c r="L18" s="1240"/>
      <c r="M18" s="1240"/>
      <c r="N18" s="1240"/>
      <c r="O18" s="1240"/>
      <c r="P18" s="1240"/>
      <c r="Q18" s="1241"/>
      <c r="S18" s="799"/>
    </row>
    <row r="19" spans="1:19" ht="15">
      <c r="A19" s="1242"/>
      <c r="B19" s="1243"/>
      <c r="C19" s="1243"/>
      <c r="D19" s="1243"/>
      <c r="E19" s="1243"/>
      <c r="F19" s="1243"/>
      <c r="G19" s="1243"/>
      <c r="H19" s="1243"/>
      <c r="I19" s="1243"/>
      <c r="J19" s="1243"/>
      <c r="K19" s="1243"/>
      <c r="L19" s="1243"/>
      <c r="M19" s="1243"/>
      <c r="N19" s="1243"/>
      <c r="O19" s="1243"/>
      <c r="P19" s="1243"/>
      <c r="Q19" s="1244"/>
      <c r="S19" s="800"/>
    </row>
    <row r="20" spans="1:19">
      <c r="A20" s="1242"/>
      <c r="B20" s="1243"/>
      <c r="C20" s="1243"/>
      <c r="D20" s="1243"/>
      <c r="E20" s="1243"/>
      <c r="F20" s="1243"/>
      <c r="G20" s="1243"/>
      <c r="H20" s="1243"/>
      <c r="I20" s="1243"/>
      <c r="J20" s="1243"/>
      <c r="K20" s="1243"/>
      <c r="L20" s="1243"/>
      <c r="M20" s="1243"/>
      <c r="N20" s="1243"/>
      <c r="O20" s="1243"/>
      <c r="P20" s="1243"/>
      <c r="Q20" s="1244"/>
      <c r="S20" s="957"/>
    </row>
    <row r="21" spans="1:19">
      <c r="A21" s="1242"/>
      <c r="B21" s="1243"/>
      <c r="C21" s="1243"/>
      <c r="D21" s="1243"/>
      <c r="E21" s="1243"/>
      <c r="F21" s="1243"/>
      <c r="G21" s="1243"/>
      <c r="H21" s="1243"/>
      <c r="I21" s="1243"/>
      <c r="J21" s="1243"/>
      <c r="K21" s="1243"/>
      <c r="L21" s="1243"/>
      <c r="M21" s="1243"/>
      <c r="N21" s="1243"/>
      <c r="O21" s="1243"/>
      <c r="P21" s="1243"/>
      <c r="Q21" s="1244"/>
      <c r="S21" s="957"/>
    </row>
    <row r="22" spans="1:19">
      <c r="A22" s="1242"/>
      <c r="B22" s="1243"/>
      <c r="C22" s="1243"/>
      <c r="D22" s="1243"/>
      <c r="E22" s="1243"/>
      <c r="F22" s="1243"/>
      <c r="G22" s="1243"/>
      <c r="H22" s="1243"/>
      <c r="I22" s="1243"/>
      <c r="J22" s="1243"/>
      <c r="K22" s="1243"/>
      <c r="L22" s="1243"/>
      <c r="M22" s="1243"/>
      <c r="N22" s="1243"/>
      <c r="O22" s="1243"/>
      <c r="P22" s="1243"/>
      <c r="Q22" s="1244"/>
      <c r="S22" s="957"/>
    </row>
    <row r="23" spans="1:19">
      <c r="A23" s="1242"/>
      <c r="B23" s="1243"/>
      <c r="C23" s="1243"/>
      <c r="D23" s="1243"/>
      <c r="E23" s="1243"/>
      <c r="F23" s="1243"/>
      <c r="G23" s="1243"/>
      <c r="H23" s="1243"/>
      <c r="I23" s="1243"/>
      <c r="J23" s="1243"/>
      <c r="K23" s="1243"/>
      <c r="L23" s="1243"/>
      <c r="M23" s="1243"/>
      <c r="N23" s="1243"/>
      <c r="O23" s="1243"/>
      <c r="P23" s="1243"/>
      <c r="Q23" s="1244"/>
      <c r="S23" s="957"/>
    </row>
    <row r="24" spans="1:19" s="947" customFormat="1" ht="15" customHeight="1">
      <c r="A24" s="943" t="s">
        <v>1037</v>
      </c>
      <c r="B24" s="943" t="s">
        <v>1035</v>
      </c>
      <c r="C24" s="943">
        <v>2</v>
      </c>
      <c r="D24" s="943">
        <v>3</v>
      </c>
      <c r="E24" s="943">
        <v>2</v>
      </c>
      <c r="F24" s="943" t="s">
        <v>1104</v>
      </c>
      <c r="G24" s="943" t="s">
        <v>416</v>
      </c>
      <c r="H24" s="1253" t="s">
        <v>437</v>
      </c>
      <c r="I24" s="1253"/>
      <c r="J24" s="1253"/>
      <c r="K24" s="943" t="s">
        <v>401</v>
      </c>
      <c r="L24" s="945">
        <v>789</v>
      </c>
      <c r="M24" s="945">
        <v>789</v>
      </c>
      <c r="N24" s="945">
        <v>445</v>
      </c>
      <c r="O24" s="946">
        <v>7136107</v>
      </c>
      <c r="P24" s="946">
        <v>1731767</v>
      </c>
      <c r="Q24" s="946">
        <v>1636495.09</v>
      </c>
      <c r="S24" s="957"/>
    </row>
    <row r="25" spans="1:19">
      <c r="A25" s="1236"/>
      <c r="B25" s="1237"/>
      <c r="C25" s="1237"/>
      <c r="D25" s="1237"/>
      <c r="E25" s="1237"/>
      <c r="F25" s="1237"/>
      <c r="G25" s="1237"/>
      <c r="H25" s="1237"/>
      <c r="I25" s="1237"/>
      <c r="J25" s="1237"/>
      <c r="K25" s="1237"/>
      <c r="L25" s="1237"/>
      <c r="M25" s="1237"/>
      <c r="N25" s="1237"/>
      <c r="O25" s="1237"/>
      <c r="P25" s="1237"/>
      <c r="Q25" s="1238"/>
      <c r="S25" s="957"/>
    </row>
    <row r="26" spans="1:19">
      <c r="A26" s="1239" t="s">
        <v>1105</v>
      </c>
      <c r="B26" s="1240"/>
      <c r="C26" s="1240"/>
      <c r="D26" s="1240"/>
      <c r="E26" s="1240"/>
      <c r="F26" s="1240"/>
      <c r="G26" s="1240"/>
      <c r="H26" s="1240"/>
      <c r="I26" s="1240"/>
      <c r="J26" s="1240"/>
      <c r="K26" s="1240"/>
      <c r="L26" s="1240"/>
      <c r="M26" s="1240"/>
      <c r="N26" s="1240"/>
      <c r="O26" s="1240"/>
      <c r="P26" s="1240"/>
      <c r="Q26" s="1241"/>
      <c r="S26" s="958"/>
    </row>
    <row r="27" spans="1:19" ht="17.25">
      <c r="A27" s="931"/>
      <c r="B27" s="932"/>
      <c r="C27" s="932"/>
      <c r="D27" s="932"/>
      <c r="E27" s="932"/>
      <c r="F27" s="932"/>
      <c r="G27" s="932"/>
      <c r="H27" s="932"/>
      <c r="I27" s="932"/>
      <c r="J27" s="932"/>
      <c r="K27" s="932"/>
      <c r="L27" s="932"/>
      <c r="M27" s="932"/>
      <c r="N27" s="932"/>
      <c r="O27" s="932"/>
      <c r="P27" s="932"/>
      <c r="Q27" s="933"/>
      <c r="S27" s="799"/>
    </row>
    <row r="28" spans="1:19" ht="17.25">
      <c r="A28" s="1239" t="s">
        <v>1106</v>
      </c>
      <c r="B28" s="1240"/>
      <c r="C28" s="1240"/>
      <c r="D28" s="1240"/>
      <c r="E28" s="1240"/>
      <c r="F28" s="1240"/>
      <c r="G28" s="1240"/>
      <c r="H28" s="1240"/>
      <c r="I28" s="1240"/>
      <c r="J28" s="1240"/>
      <c r="K28" s="1240"/>
      <c r="L28" s="1240"/>
      <c r="M28" s="1240"/>
      <c r="N28" s="1240"/>
      <c r="O28" s="1240"/>
      <c r="P28" s="1240"/>
      <c r="Q28" s="1241"/>
      <c r="S28" s="799"/>
    </row>
    <row r="29" spans="1:19" ht="15">
      <c r="A29" s="1242"/>
      <c r="B29" s="1243"/>
      <c r="C29" s="1243"/>
      <c r="D29" s="1243"/>
      <c r="E29" s="1243"/>
      <c r="F29" s="1243"/>
      <c r="G29" s="1243"/>
      <c r="H29" s="1243"/>
      <c r="I29" s="1243"/>
      <c r="J29" s="1243"/>
      <c r="K29" s="1243"/>
      <c r="L29" s="1243"/>
      <c r="M29" s="1243"/>
      <c r="N29" s="1243"/>
      <c r="O29" s="1243"/>
      <c r="P29" s="1243"/>
      <c r="Q29" s="1244"/>
      <c r="S29" s="800"/>
    </row>
    <row r="30" spans="1:19">
      <c r="A30" s="1242"/>
      <c r="B30" s="1243"/>
      <c r="C30" s="1243"/>
      <c r="D30" s="1243"/>
      <c r="E30" s="1243"/>
      <c r="F30" s="1243"/>
      <c r="G30" s="1243"/>
      <c r="H30" s="1243"/>
      <c r="I30" s="1243"/>
      <c r="J30" s="1243"/>
      <c r="K30" s="1243"/>
      <c r="L30" s="1243"/>
      <c r="M30" s="1243"/>
      <c r="N30" s="1243"/>
      <c r="O30" s="1243"/>
      <c r="P30" s="1243"/>
      <c r="Q30" s="1244"/>
      <c r="S30" s="957"/>
    </row>
    <row r="31" spans="1:19">
      <c r="A31" s="1242"/>
      <c r="B31" s="1243"/>
      <c r="C31" s="1243"/>
      <c r="D31" s="1243"/>
      <c r="E31" s="1243"/>
      <c r="F31" s="1243"/>
      <c r="G31" s="1243"/>
      <c r="H31" s="1243"/>
      <c r="I31" s="1243"/>
      <c r="J31" s="1243"/>
      <c r="K31" s="1243"/>
      <c r="L31" s="1243"/>
      <c r="M31" s="1243"/>
      <c r="N31" s="1243"/>
      <c r="O31" s="1243"/>
      <c r="P31" s="1243"/>
      <c r="Q31" s="1244"/>
      <c r="S31" s="957"/>
    </row>
    <row r="32" spans="1:19">
      <c r="A32" s="1242"/>
      <c r="B32" s="1243"/>
      <c r="C32" s="1243"/>
      <c r="D32" s="1243"/>
      <c r="E32" s="1243"/>
      <c r="F32" s="1243"/>
      <c r="G32" s="1243"/>
      <c r="H32" s="1243"/>
      <c r="I32" s="1243"/>
      <c r="J32" s="1243"/>
      <c r="K32" s="1243"/>
      <c r="L32" s="1243"/>
      <c r="M32" s="1243"/>
      <c r="N32" s="1243"/>
      <c r="O32" s="1243"/>
      <c r="P32" s="1243"/>
      <c r="Q32" s="1244"/>
      <c r="S32" s="957"/>
    </row>
    <row r="33" spans="1:19">
      <c r="A33" s="1254"/>
      <c r="B33" s="1255"/>
      <c r="C33" s="1255"/>
      <c r="D33" s="1255"/>
      <c r="E33" s="1255"/>
      <c r="F33" s="1255"/>
      <c r="G33" s="1255"/>
      <c r="H33" s="1255"/>
      <c r="I33" s="1255"/>
      <c r="J33" s="1255"/>
      <c r="K33" s="1255"/>
      <c r="L33" s="1255"/>
      <c r="M33" s="1255"/>
      <c r="N33" s="1255"/>
      <c r="O33" s="1255"/>
      <c r="P33" s="1255"/>
      <c r="Q33" s="1256"/>
      <c r="S33" s="957"/>
    </row>
    <row r="34" spans="1:19" ht="12.75" customHeight="1">
      <c r="A34" s="517"/>
      <c r="B34" s="517"/>
      <c r="C34" s="517"/>
      <c r="D34" s="517"/>
      <c r="E34" s="936"/>
      <c r="F34" s="936"/>
      <c r="G34" s="936"/>
      <c r="H34" s="936"/>
      <c r="I34" s="936"/>
      <c r="J34" s="936"/>
      <c r="K34" s="936"/>
      <c r="L34" s="936"/>
      <c r="M34" s="936"/>
      <c r="N34" s="936"/>
      <c r="O34" s="936"/>
      <c r="P34" s="936"/>
      <c r="Q34" s="936"/>
      <c r="S34" s="957"/>
    </row>
    <row r="35" spans="1:19" ht="12.75" customHeight="1">
      <c r="A35" s="517"/>
      <c r="B35" s="517"/>
      <c r="C35" s="517"/>
      <c r="D35" s="517"/>
      <c r="E35" s="936"/>
      <c r="F35" s="936"/>
      <c r="G35" s="936"/>
      <c r="H35" s="936"/>
      <c r="I35" s="936"/>
      <c r="J35" s="936"/>
      <c r="K35" s="936"/>
      <c r="L35" s="936"/>
      <c r="M35" s="936"/>
      <c r="N35" s="936"/>
      <c r="O35" s="936"/>
      <c r="P35" s="936"/>
      <c r="Q35" s="936"/>
      <c r="S35" s="957"/>
    </row>
    <row r="36" spans="1:19" ht="12.75" customHeight="1">
      <c r="A36" s="517"/>
      <c r="B36" s="517"/>
      <c r="C36" s="517"/>
      <c r="D36" s="517"/>
      <c r="E36" s="936"/>
      <c r="F36" s="936"/>
      <c r="G36" s="936"/>
      <c r="H36" s="936"/>
      <c r="I36" s="936"/>
      <c r="J36" s="936"/>
      <c r="K36" s="936"/>
      <c r="L36" s="936"/>
      <c r="M36" s="936"/>
      <c r="N36" s="936"/>
      <c r="O36" s="936"/>
      <c r="P36" s="936"/>
      <c r="Q36" s="936"/>
      <c r="S36" s="957"/>
    </row>
    <row r="37" spans="1:19" ht="12.75" customHeight="1">
      <c r="A37" s="517"/>
      <c r="B37" s="517"/>
      <c r="C37" s="517"/>
      <c r="D37" s="517"/>
      <c r="E37" s="936"/>
      <c r="F37" s="936"/>
      <c r="G37" s="936"/>
      <c r="H37" s="936"/>
      <c r="I37" s="936"/>
      <c r="J37" s="936"/>
      <c r="K37" s="936"/>
      <c r="L37" s="936"/>
      <c r="M37" s="936"/>
      <c r="N37" s="936"/>
      <c r="O37" s="936"/>
      <c r="P37" s="936"/>
      <c r="Q37" s="936"/>
      <c r="S37" s="957"/>
    </row>
    <row r="38" spans="1:19" ht="13.5" customHeight="1">
      <c r="A38" s="519"/>
      <c r="B38" s="519"/>
      <c r="C38" s="519"/>
      <c r="E38" s="520"/>
      <c r="F38" s="521"/>
      <c r="G38" s="521"/>
      <c r="H38" s="521"/>
      <c r="I38" s="522"/>
      <c r="J38" s="522"/>
      <c r="K38" s="522"/>
      <c r="L38" s="522"/>
      <c r="M38" s="522"/>
      <c r="N38" s="522"/>
      <c r="O38" s="522"/>
      <c r="P38" s="522"/>
      <c r="Q38" s="522"/>
      <c r="R38" s="523"/>
      <c r="S38" s="957"/>
    </row>
    <row r="39" spans="1:19" s="525" customFormat="1" ht="14.25" customHeight="1">
      <c r="A39" s="1257" t="s">
        <v>1067</v>
      </c>
      <c r="B39" s="1257"/>
      <c r="C39" s="1258"/>
      <c r="D39" s="1258"/>
      <c r="E39" s="1258"/>
      <c r="F39" s="1258"/>
      <c r="G39" s="1258"/>
      <c r="H39" s="1258"/>
      <c r="I39" s="1258"/>
      <c r="J39" s="528"/>
      <c r="K39" s="526" t="s">
        <v>1068</v>
      </c>
      <c r="L39" s="730"/>
      <c r="M39" s="959"/>
      <c r="N39" s="959"/>
      <c r="O39" s="960"/>
      <c r="P39" s="961"/>
      <c r="Q39" s="528"/>
      <c r="R39" s="530"/>
      <c r="S39" s="963"/>
    </row>
    <row r="40" spans="1:19" s="525" customFormat="1" ht="45.75" customHeight="1">
      <c r="B40" s="1162" t="s">
        <v>1079</v>
      </c>
      <c r="C40" s="1162"/>
      <c r="D40" s="1162"/>
      <c r="E40" s="1162"/>
      <c r="F40" s="1162"/>
      <c r="G40" s="1162"/>
      <c r="H40" s="1162"/>
      <c r="I40" s="1162"/>
      <c r="J40" s="531"/>
      <c r="L40" s="1162" t="s">
        <v>1070</v>
      </c>
      <c r="M40" s="1162"/>
      <c r="N40" s="1162"/>
      <c r="O40" s="1162"/>
      <c r="P40" s="1162"/>
      <c r="S40" s="963"/>
    </row>
    <row r="41" spans="1:19">
      <c r="S41" s="957"/>
    </row>
  </sheetData>
  <mergeCells count="29">
    <mergeCell ref="A7:Q8"/>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40:I40"/>
    <mergeCell ref="L40:P40"/>
    <mergeCell ref="A9:Q13"/>
    <mergeCell ref="H14:J14"/>
    <mergeCell ref="A15:Q15"/>
    <mergeCell ref="A16:Q16"/>
    <mergeCell ref="A18:Q23"/>
    <mergeCell ref="H24:J24"/>
    <mergeCell ref="A25:Q25"/>
    <mergeCell ref="A26:Q26"/>
    <mergeCell ref="A28:Q33"/>
    <mergeCell ref="A39:B39"/>
    <mergeCell ref="C39:I39"/>
  </mergeCells>
  <printOptions horizontalCentered="1"/>
  <pageMargins left="0.23622047244094491" right="0.23622047244094491" top="1.0236220472440944" bottom="0.74803149606299213" header="0.31496062992125984" footer="0.31496062992125984"/>
  <pageSetup scale="72" fitToHeight="0" orientation="landscape" r:id="rId1"/>
  <headerFooter scaleWithDoc="0" alignWithMargins="0">
    <oddHeader>&amp;L&amp;G&amp;R&amp;G</oddHeader>
    <oddFooter>&amp;R&amp;G</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37"/>
  <sheetViews>
    <sheetView showGridLines="0" topLeftCell="A10" zoomScale="118" zoomScaleNormal="118"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2" style="513" customWidth="1"/>
    <col min="11" max="11" width="10.7109375" style="513" customWidth="1"/>
    <col min="12" max="15" width="12.7109375" style="513" customWidth="1"/>
    <col min="16" max="16" width="13.42578125" style="513" customWidth="1"/>
    <col min="17" max="17" width="13.140625" style="513" customWidth="1"/>
    <col min="18" max="256" width="11.42578125" style="513"/>
    <col min="257" max="263" width="5" style="513" customWidth="1"/>
    <col min="264" max="264" width="10.28515625" style="513" customWidth="1"/>
    <col min="265" max="265" width="20.7109375" style="513" customWidth="1"/>
    <col min="266" max="266" width="22" style="513" customWidth="1"/>
    <col min="267" max="267" width="10.7109375" style="513" customWidth="1"/>
    <col min="268" max="271" width="12.7109375" style="513" customWidth="1"/>
    <col min="272" max="272" width="13.42578125" style="513" customWidth="1"/>
    <col min="273" max="273" width="13.140625" style="513" customWidth="1"/>
    <col min="274" max="512" width="11.42578125" style="513"/>
    <col min="513" max="519" width="5" style="513" customWidth="1"/>
    <col min="520" max="520" width="10.28515625" style="513" customWidth="1"/>
    <col min="521" max="521" width="20.7109375" style="513" customWidth="1"/>
    <col min="522" max="522" width="22" style="513" customWidth="1"/>
    <col min="523" max="523" width="10.7109375" style="513" customWidth="1"/>
    <col min="524" max="527" width="12.7109375" style="513" customWidth="1"/>
    <col min="528" max="528" width="13.42578125" style="513" customWidth="1"/>
    <col min="529" max="529" width="13.140625" style="513" customWidth="1"/>
    <col min="530" max="768" width="11.42578125" style="513"/>
    <col min="769" max="775" width="5" style="513" customWidth="1"/>
    <col min="776" max="776" width="10.28515625" style="513" customWidth="1"/>
    <col min="777" max="777" width="20.7109375" style="513" customWidth="1"/>
    <col min="778" max="778" width="22" style="513" customWidth="1"/>
    <col min="779" max="779" width="10.7109375" style="513" customWidth="1"/>
    <col min="780" max="783" width="12.7109375" style="513" customWidth="1"/>
    <col min="784" max="784" width="13.42578125" style="513" customWidth="1"/>
    <col min="785" max="785" width="13.140625" style="513" customWidth="1"/>
    <col min="786" max="1024" width="11.42578125" style="513"/>
    <col min="1025" max="1031" width="5" style="513" customWidth="1"/>
    <col min="1032" max="1032" width="10.28515625" style="513" customWidth="1"/>
    <col min="1033" max="1033" width="20.7109375" style="513" customWidth="1"/>
    <col min="1034" max="1034" width="22" style="513" customWidth="1"/>
    <col min="1035" max="1035" width="10.7109375" style="513" customWidth="1"/>
    <col min="1036" max="1039" width="12.7109375" style="513" customWidth="1"/>
    <col min="1040" max="1040" width="13.42578125" style="513" customWidth="1"/>
    <col min="1041" max="1041" width="13.140625" style="513" customWidth="1"/>
    <col min="1042" max="1280" width="11.42578125" style="513"/>
    <col min="1281" max="1287" width="5" style="513" customWidth="1"/>
    <col min="1288" max="1288" width="10.28515625" style="513" customWidth="1"/>
    <col min="1289" max="1289" width="20.7109375" style="513" customWidth="1"/>
    <col min="1290" max="1290" width="22" style="513" customWidth="1"/>
    <col min="1291" max="1291" width="10.7109375" style="513" customWidth="1"/>
    <col min="1292" max="1295" width="12.7109375" style="513" customWidth="1"/>
    <col min="1296" max="1296" width="13.42578125" style="513" customWidth="1"/>
    <col min="1297" max="1297" width="13.140625" style="513" customWidth="1"/>
    <col min="1298" max="1536" width="11.42578125" style="513"/>
    <col min="1537" max="1543" width="5" style="513" customWidth="1"/>
    <col min="1544" max="1544" width="10.28515625" style="513" customWidth="1"/>
    <col min="1545" max="1545" width="20.7109375" style="513" customWidth="1"/>
    <col min="1546" max="1546" width="22" style="513" customWidth="1"/>
    <col min="1547" max="1547" width="10.7109375" style="513" customWidth="1"/>
    <col min="1548" max="1551" width="12.7109375" style="513" customWidth="1"/>
    <col min="1552" max="1552" width="13.42578125" style="513" customWidth="1"/>
    <col min="1553" max="1553" width="13.140625" style="513" customWidth="1"/>
    <col min="1554" max="1792" width="11.42578125" style="513"/>
    <col min="1793" max="1799" width="5" style="513" customWidth="1"/>
    <col min="1800" max="1800" width="10.28515625" style="513" customWidth="1"/>
    <col min="1801" max="1801" width="20.7109375" style="513" customWidth="1"/>
    <col min="1802" max="1802" width="22" style="513" customWidth="1"/>
    <col min="1803" max="1803" width="10.7109375" style="513" customWidth="1"/>
    <col min="1804" max="1807" width="12.7109375" style="513" customWidth="1"/>
    <col min="1808" max="1808" width="13.42578125" style="513" customWidth="1"/>
    <col min="1809" max="1809" width="13.140625" style="513" customWidth="1"/>
    <col min="1810" max="2048" width="11.42578125" style="513"/>
    <col min="2049" max="2055" width="5" style="513" customWidth="1"/>
    <col min="2056" max="2056" width="10.28515625" style="513" customWidth="1"/>
    <col min="2057" max="2057" width="20.7109375" style="513" customWidth="1"/>
    <col min="2058" max="2058" width="22" style="513" customWidth="1"/>
    <col min="2059" max="2059" width="10.7109375" style="513" customWidth="1"/>
    <col min="2060" max="2063" width="12.7109375" style="513" customWidth="1"/>
    <col min="2064" max="2064" width="13.42578125" style="513" customWidth="1"/>
    <col min="2065" max="2065" width="13.140625" style="513" customWidth="1"/>
    <col min="2066" max="2304" width="11.42578125" style="513"/>
    <col min="2305" max="2311" width="5" style="513" customWidth="1"/>
    <col min="2312" max="2312" width="10.28515625" style="513" customWidth="1"/>
    <col min="2313" max="2313" width="20.7109375" style="513" customWidth="1"/>
    <col min="2314" max="2314" width="22" style="513" customWidth="1"/>
    <col min="2315" max="2315" width="10.7109375" style="513" customWidth="1"/>
    <col min="2316" max="2319" width="12.7109375" style="513" customWidth="1"/>
    <col min="2320" max="2320" width="13.42578125" style="513" customWidth="1"/>
    <col min="2321" max="2321" width="13.140625" style="513" customWidth="1"/>
    <col min="2322" max="2560" width="11.42578125" style="513"/>
    <col min="2561" max="2567" width="5" style="513" customWidth="1"/>
    <col min="2568" max="2568" width="10.28515625" style="513" customWidth="1"/>
    <col min="2569" max="2569" width="20.7109375" style="513" customWidth="1"/>
    <col min="2570" max="2570" width="22" style="513" customWidth="1"/>
    <col min="2571" max="2571" width="10.7109375" style="513" customWidth="1"/>
    <col min="2572" max="2575" width="12.7109375" style="513" customWidth="1"/>
    <col min="2576" max="2576" width="13.42578125" style="513" customWidth="1"/>
    <col min="2577" max="2577" width="13.140625" style="513" customWidth="1"/>
    <col min="2578" max="2816" width="11.42578125" style="513"/>
    <col min="2817" max="2823" width="5" style="513" customWidth="1"/>
    <col min="2824" max="2824" width="10.28515625" style="513" customWidth="1"/>
    <col min="2825" max="2825" width="20.7109375" style="513" customWidth="1"/>
    <col min="2826" max="2826" width="22" style="513" customWidth="1"/>
    <col min="2827" max="2827" width="10.7109375" style="513" customWidth="1"/>
    <col min="2828" max="2831" width="12.7109375" style="513" customWidth="1"/>
    <col min="2832" max="2832" width="13.42578125" style="513" customWidth="1"/>
    <col min="2833" max="2833" width="13.140625" style="513" customWidth="1"/>
    <col min="2834" max="3072" width="11.42578125" style="513"/>
    <col min="3073" max="3079" width="5" style="513" customWidth="1"/>
    <col min="3080" max="3080" width="10.28515625" style="513" customWidth="1"/>
    <col min="3081" max="3081" width="20.7109375" style="513" customWidth="1"/>
    <col min="3082" max="3082" width="22" style="513" customWidth="1"/>
    <col min="3083" max="3083" width="10.7109375" style="513" customWidth="1"/>
    <col min="3084" max="3087" width="12.7109375" style="513" customWidth="1"/>
    <col min="3088" max="3088" width="13.42578125" style="513" customWidth="1"/>
    <col min="3089" max="3089" width="13.140625" style="513" customWidth="1"/>
    <col min="3090" max="3328" width="11.42578125" style="513"/>
    <col min="3329" max="3335" width="5" style="513" customWidth="1"/>
    <col min="3336" max="3336" width="10.28515625" style="513" customWidth="1"/>
    <col min="3337" max="3337" width="20.7109375" style="513" customWidth="1"/>
    <col min="3338" max="3338" width="22" style="513" customWidth="1"/>
    <col min="3339" max="3339" width="10.7109375" style="513" customWidth="1"/>
    <col min="3340" max="3343" width="12.7109375" style="513" customWidth="1"/>
    <col min="3344" max="3344" width="13.42578125" style="513" customWidth="1"/>
    <col min="3345" max="3345" width="13.140625" style="513" customWidth="1"/>
    <col min="3346" max="3584" width="11.42578125" style="513"/>
    <col min="3585" max="3591" width="5" style="513" customWidth="1"/>
    <col min="3592" max="3592" width="10.28515625" style="513" customWidth="1"/>
    <col min="3593" max="3593" width="20.7109375" style="513" customWidth="1"/>
    <col min="3594" max="3594" width="22" style="513" customWidth="1"/>
    <col min="3595" max="3595" width="10.7109375" style="513" customWidth="1"/>
    <col min="3596" max="3599" width="12.7109375" style="513" customWidth="1"/>
    <col min="3600" max="3600" width="13.42578125" style="513" customWidth="1"/>
    <col min="3601" max="3601" width="13.140625" style="513" customWidth="1"/>
    <col min="3602" max="3840" width="11.42578125" style="513"/>
    <col min="3841" max="3847" width="5" style="513" customWidth="1"/>
    <col min="3848" max="3848" width="10.28515625" style="513" customWidth="1"/>
    <col min="3849" max="3849" width="20.7109375" style="513" customWidth="1"/>
    <col min="3850" max="3850" width="22" style="513" customWidth="1"/>
    <col min="3851" max="3851" width="10.7109375" style="513" customWidth="1"/>
    <col min="3852" max="3855" width="12.7109375" style="513" customWidth="1"/>
    <col min="3856" max="3856" width="13.42578125" style="513" customWidth="1"/>
    <col min="3857" max="3857" width="13.140625" style="513" customWidth="1"/>
    <col min="3858" max="4096" width="11.42578125" style="513"/>
    <col min="4097" max="4103" width="5" style="513" customWidth="1"/>
    <col min="4104" max="4104" width="10.28515625" style="513" customWidth="1"/>
    <col min="4105" max="4105" width="20.7109375" style="513" customWidth="1"/>
    <col min="4106" max="4106" width="22" style="513" customWidth="1"/>
    <col min="4107" max="4107" width="10.7109375" style="513" customWidth="1"/>
    <col min="4108" max="4111" width="12.7109375" style="513" customWidth="1"/>
    <col min="4112" max="4112" width="13.42578125" style="513" customWidth="1"/>
    <col min="4113" max="4113" width="13.140625" style="513" customWidth="1"/>
    <col min="4114" max="4352" width="11.42578125" style="513"/>
    <col min="4353" max="4359" width="5" style="513" customWidth="1"/>
    <col min="4360" max="4360" width="10.28515625" style="513" customWidth="1"/>
    <col min="4361" max="4361" width="20.7109375" style="513" customWidth="1"/>
    <col min="4362" max="4362" width="22" style="513" customWidth="1"/>
    <col min="4363" max="4363" width="10.7109375" style="513" customWidth="1"/>
    <col min="4364" max="4367" width="12.7109375" style="513" customWidth="1"/>
    <col min="4368" max="4368" width="13.42578125" style="513" customWidth="1"/>
    <col min="4369" max="4369" width="13.140625" style="513" customWidth="1"/>
    <col min="4370" max="4608" width="11.42578125" style="513"/>
    <col min="4609" max="4615" width="5" style="513" customWidth="1"/>
    <col min="4616" max="4616" width="10.28515625" style="513" customWidth="1"/>
    <col min="4617" max="4617" width="20.7109375" style="513" customWidth="1"/>
    <col min="4618" max="4618" width="22" style="513" customWidth="1"/>
    <col min="4619" max="4619" width="10.7109375" style="513" customWidth="1"/>
    <col min="4620" max="4623" width="12.7109375" style="513" customWidth="1"/>
    <col min="4624" max="4624" width="13.42578125" style="513" customWidth="1"/>
    <col min="4625" max="4625" width="13.140625" style="513" customWidth="1"/>
    <col min="4626" max="4864" width="11.42578125" style="513"/>
    <col min="4865" max="4871" width="5" style="513" customWidth="1"/>
    <col min="4872" max="4872" width="10.28515625" style="513" customWidth="1"/>
    <col min="4873" max="4873" width="20.7109375" style="513" customWidth="1"/>
    <col min="4874" max="4874" width="22" style="513" customWidth="1"/>
    <col min="4875" max="4875" width="10.7109375" style="513" customWidth="1"/>
    <col min="4876" max="4879" width="12.7109375" style="513" customWidth="1"/>
    <col min="4880" max="4880" width="13.42578125" style="513" customWidth="1"/>
    <col min="4881" max="4881" width="13.140625" style="513" customWidth="1"/>
    <col min="4882" max="5120" width="11.42578125" style="513"/>
    <col min="5121" max="5127" width="5" style="513" customWidth="1"/>
    <col min="5128" max="5128" width="10.28515625" style="513" customWidth="1"/>
    <col min="5129" max="5129" width="20.7109375" style="513" customWidth="1"/>
    <col min="5130" max="5130" width="22" style="513" customWidth="1"/>
    <col min="5131" max="5131" width="10.7109375" style="513" customWidth="1"/>
    <col min="5132" max="5135" width="12.7109375" style="513" customWidth="1"/>
    <col min="5136" max="5136" width="13.42578125" style="513" customWidth="1"/>
    <col min="5137" max="5137" width="13.140625" style="513" customWidth="1"/>
    <col min="5138" max="5376" width="11.42578125" style="513"/>
    <col min="5377" max="5383" width="5" style="513" customWidth="1"/>
    <col min="5384" max="5384" width="10.28515625" style="513" customWidth="1"/>
    <col min="5385" max="5385" width="20.7109375" style="513" customWidth="1"/>
    <col min="5386" max="5386" width="22" style="513" customWidth="1"/>
    <col min="5387" max="5387" width="10.7109375" style="513" customWidth="1"/>
    <col min="5388" max="5391" width="12.7109375" style="513" customWidth="1"/>
    <col min="5392" max="5392" width="13.42578125" style="513" customWidth="1"/>
    <col min="5393" max="5393" width="13.140625" style="513" customWidth="1"/>
    <col min="5394" max="5632" width="11.42578125" style="513"/>
    <col min="5633" max="5639" width="5" style="513" customWidth="1"/>
    <col min="5640" max="5640" width="10.28515625" style="513" customWidth="1"/>
    <col min="5641" max="5641" width="20.7109375" style="513" customWidth="1"/>
    <col min="5642" max="5642" width="22" style="513" customWidth="1"/>
    <col min="5643" max="5643" width="10.7109375" style="513" customWidth="1"/>
    <col min="5644" max="5647" width="12.7109375" style="513" customWidth="1"/>
    <col min="5648" max="5648" width="13.42578125" style="513" customWidth="1"/>
    <col min="5649" max="5649" width="13.140625" style="513" customWidth="1"/>
    <col min="5650" max="5888" width="11.42578125" style="513"/>
    <col min="5889" max="5895" width="5" style="513" customWidth="1"/>
    <col min="5896" max="5896" width="10.28515625" style="513" customWidth="1"/>
    <col min="5897" max="5897" width="20.7109375" style="513" customWidth="1"/>
    <col min="5898" max="5898" width="22" style="513" customWidth="1"/>
    <col min="5899" max="5899" width="10.7109375" style="513" customWidth="1"/>
    <col min="5900" max="5903" width="12.7109375" style="513" customWidth="1"/>
    <col min="5904" max="5904" width="13.42578125" style="513" customWidth="1"/>
    <col min="5905" max="5905" width="13.140625" style="513" customWidth="1"/>
    <col min="5906" max="6144" width="11.42578125" style="513"/>
    <col min="6145" max="6151" width="5" style="513" customWidth="1"/>
    <col min="6152" max="6152" width="10.28515625" style="513" customWidth="1"/>
    <col min="6153" max="6153" width="20.7109375" style="513" customWidth="1"/>
    <col min="6154" max="6154" width="22" style="513" customWidth="1"/>
    <col min="6155" max="6155" width="10.7109375" style="513" customWidth="1"/>
    <col min="6156" max="6159" width="12.7109375" style="513" customWidth="1"/>
    <col min="6160" max="6160" width="13.42578125" style="513" customWidth="1"/>
    <col min="6161" max="6161" width="13.140625" style="513" customWidth="1"/>
    <col min="6162" max="6400" width="11.42578125" style="513"/>
    <col min="6401" max="6407" width="5" style="513" customWidth="1"/>
    <col min="6408" max="6408" width="10.28515625" style="513" customWidth="1"/>
    <col min="6409" max="6409" width="20.7109375" style="513" customWidth="1"/>
    <col min="6410" max="6410" width="22" style="513" customWidth="1"/>
    <col min="6411" max="6411" width="10.7109375" style="513" customWidth="1"/>
    <col min="6412" max="6415" width="12.7109375" style="513" customWidth="1"/>
    <col min="6416" max="6416" width="13.42578125" style="513" customWidth="1"/>
    <col min="6417" max="6417" width="13.140625" style="513" customWidth="1"/>
    <col min="6418" max="6656" width="11.42578125" style="513"/>
    <col min="6657" max="6663" width="5" style="513" customWidth="1"/>
    <col min="6664" max="6664" width="10.28515625" style="513" customWidth="1"/>
    <col min="6665" max="6665" width="20.7109375" style="513" customWidth="1"/>
    <col min="6666" max="6666" width="22" style="513" customWidth="1"/>
    <col min="6667" max="6667" width="10.7109375" style="513" customWidth="1"/>
    <col min="6668" max="6671" width="12.7109375" style="513" customWidth="1"/>
    <col min="6672" max="6672" width="13.42578125" style="513" customWidth="1"/>
    <col min="6673" max="6673" width="13.140625" style="513" customWidth="1"/>
    <col min="6674" max="6912" width="11.42578125" style="513"/>
    <col min="6913" max="6919" width="5" style="513" customWidth="1"/>
    <col min="6920" max="6920" width="10.28515625" style="513" customWidth="1"/>
    <col min="6921" max="6921" width="20.7109375" style="513" customWidth="1"/>
    <col min="6922" max="6922" width="22" style="513" customWidth="1"/>
    <col min="6923" max="6923" width="10.7109375" style="513" customWidth="1"/>
    <col min="6924" max="6927" width="12.7109375" style="513" customWidth="1"/>
    <col min="6928" max="6928" width="13.42578125" style="513" customWidth="1"/>
    <col min="6929" max="6929" width="13.140625" style="513" customWidth="1"/>
    <col min="6930" max="7168" width="11.42578125" style="513"/>
    <col min="7169" max="7175" width="5" style="513" customWidth="1"/>
    <col min="7176" max="7176" width="10.28515625" style="513" customWidth="1"/>
    <col min="7177" max="7177" width="20.7109375" style="513" customWidth="1"/>
    <col min="7178" max="7178" width="22" style="513" customWidth="1"/>
    <col min="7179" max="7179" width="10.7109375" style="513" customWidth="1"/>
    <col min="7180" max="7183" width="12.7109375" style="513" customWidth="1"/>
    <col min="7184" max="7184" width="13.42578125" style="513" customWidth="1"/>
    <col min="7185" max="7185" width="13.140625" style="513" customWidth="1"/>
    <col min="7186" max="7424" width="11.42578125" style="513"/>
    <col min="7425" max="7431" width="5" style="513" customWidth="1"/>
    <col min="7432" max="7432" width="10.28515625" style="513" customWidth="1"/>
    <col min="7433" max="7433" width="20.7109375" style="513" customWidth="1"/>
    <col min="7434" max="7434" width="22" style="513" customWidth="1"/>
    <col min="7435" max="7435" width="10.7109375" style="513" customWidth="1"/>
    <col min="7436" max="7439" width="12.7109375" style="513" customWidth="1"/>
    <col min="7440" max="7440" width="13.42578125" style="513" customWidth="1"/>
    <col min="7441" max="7441" width="13.140625" style="513" customWidth="1"/>
    <col min="7442" max="7680" width="11.42578125" style="513"/>
    <col min="7681" max="7687" width="5" style="513" customWidth="1"/>
    <col min="7688" max="7688" width="10.28515625" style="513" customWidth="1"/>
    <col min="7689" max="7689" width="20.7109375" style="513" customWidth="1"/>
    <col min="7690" max="7690" width="22" style="513" customWidth="1"/>
    <col min="7691" max="7691" width="10.7109375" style="513" customWidth="1"/>
    <col min="7692" max="7695" width="12.7109375" style="513" customWidth="1"/>
    <col min="7696" max="7696" width="13.42578125" style="513" customWidth="1"/>
    <col min="7697" max="7697" width="13.140625" style="513" customWidth="1"/>
    <col min="7698" max="7936" width="11.42578125" style="513"/>
    <col min="7937" max="7943" width="5" style="513" customWidth="1"/>
    <col min="7944" max="7944" width="10.28515625" style="513" customWidth="1"/>
    <col min="7945" max="7945" width="20.7109375" style="513" customWidth="1"/>
    <col min="7946" max="7946" width="22" style="513" customWidth="1"/>
    <col min="7947" max="7947" width="10.7109375" style="513" customWidth="1"/>
    <col min="7948" max="7951" width="12.7109375" style="513" customWidth="1"/>
    <col min="7952" max="7952" width="13.42578125" style="513" customWidth="1"/>
    <col min="7953" max="7953" width="13.140625" style="513" customWidth="1"/>
    <col min="7954" max="8192" width="11.42578125" style="513"/>
    <col min="8193" max="8199" width="5" style="513" customWidth="1"/>
    <col min="8200" max="8200" width="10.28515625" style="513" customWidth="1"/>
    <col min="8201" max="8201" width="20.7109375" style="513" customWidth="1"/>
    <col min="8202" max="8202" width="22" style="513" customWidth="1"/>
    <col min="8203" max="8203" width="10.7109375" style="513" customWidth="1"/>
    <col min="8204" max="8207" width="12.7109375" style="513" customWidth="1"/>
    <col min="8208" max="8208" width="13.42578125" style="513" customWidth="1"/>
    <col min="8209" max="8209" width="13.140625" style="513" customWidth="1"/>
    <col min="8210" max="8448" width="11.42578125" style="513"/>
    <col min="8449" max="8455" width="5" style="513" customWidth="1"/>
    <col min="8456" max="8456" width="10.28515625" style="513" customWidth="1"/>
    <col min="8457" max="8457" width="20.7109375" style="513" customWidth="1"/>
    <col min="8458" max="8458" width="22" style="513" customWidth="1"/>
    <col min="8459" max="8459" width="10.7109375" style="513" customWidth="1"/>
    <col min="8460" max="8463" width="12.7109375" style="513" customWidth="1"/>
    <col min="8464" max="8464" width="13.42578125" style="513" customWidth="1"/>
    <col min="8465" max="8465" width="13.140625" style="513" customWidth="1"/>
    <col min="8466" max="8704" width="11.42578125" style="513"/>
    <col min="8705" max="8711" width="5" style="513" customWidth="1"/>
    <col min="8712" max="8712" width="10.28515625" style="513" customWidth="1"/>
    <col min="8713" max="8713" width="20.7109375" style="513" customWidth="1"/>
    <col min="8714" max="8714" width="22" style="513" customWidth="1"/>
    <col min="8715" max="8715" width="10.7109375" style="513" customWidth="1"/>
    <col min="8716" max="8719" width="12.7109375" style="513" customWidth="1"/>
    <col min="8720" max="8720" width="13.42578125" style="513" customWidth="1"/>
    <col min="8721" max="8721" width="13.140625" style="513" customWidth="1"/>
    <col min="8722" max="8960" width="11.42578125" style="513"/>
    <col min="8961" max="8967" width="5" style="513" customWidth="1"/>
    <col min="8968" max="8968" width="10.28515625" style="513" customWidth="1"/>
    <col min="8969" max="8969" width="20.7109375" style="513" customWidth="1"/>
    <col min="8970" max="8970" width="22" style="513" customWidth="1"/>
    <col min="8971" max="8971" width="10.7109375" style="513" customWidth="1"/>
    <col min="8972" max="8975" width="12.7109375" style="513" customWidth="1"/>
    <col min="8976" max="8976" width="13.42578125" style="513" customWidth="1"/>
    <col min="8977" max="8977" width="13.140625" style="513" customWidth="1"/>
    <col min="8978" max="9216" width="11.42578125" style="513"/>
    <col min="9217" max="9223" width="5" style="513" customWidth="1"/>
    <col min="9224" max="9224" width="10.28515625" style="513" customWidth="1"/>
    <col min="9225" max="9225" width="20.7109375" style="513" customWidth="1"/>
    <col min="9226" max="9226" width="22" style="513" customWidth="1"/>
    <col min="9227" max="9227" width="10.7109375" style="513" customWidth="1"/>
    <col min="9228" max="9231" width="12.7109375" style="513" customWidth="1"/>
    <col min="9232" max="9232" width="13.42578125" style="513" customWidth="1"/>
    <col min="9233" max="9233" width="13.140625" style="513" customWidth="1"/>
    <col min="9234" max="9472" width="11.42578125" style="513"/>
    <col min="9473" max="9479" width="5" style="513" customWidth="1"/>
    <col min="9480" max="9480" width="10.28515625" style="513" customWidth="1"/>
    <col min="9481" max="9481" width="20.7109375" style="513" customWidth="1"/>
    <col min="9482" max="9482" width="22" style="513" customWidth="1"/>
    <col min="9483" max="9483" width="10.7109375" style="513" customWidth="1"/>
    <col min="9484" max="9487" width="12.7109375" style="513" customWidth="1"/>
    <col min="9488" max="9488" width="13.42578125" style="513" customWidth="1"/>
    <col min="9489" max="9489" width="13.140625" style="513" customWidth="1"/>
    <col min="9490" max="9728" width="11.42578125" style="513"/>
    <col min="9729" max="9735" width="5" style="513" customWidth="1"/>
    <col min="9736" max="9736" width="10.28515625" style="513" customWidth="1"/>
    <col min="9737" max="9737" width="20.7109375" style="513" customWidth="1"/>
    <col min="9738" max="9738" width="22" style="513" customWidth="1"/>
    <col min="9739" max="9739" width="10.7109375" style="513" customWidth="1"/>
    <col min="9740" max="9743" width="12.7109375" style="513" customWidth="1"/>
    <col min="9744" max="9744" width="13.42578125" style="513" customWidth="1"/>
    <col min="9745" max="9745" width="13.140625" style="513" customWidth="1"/>
    <col min="9746" max="9984" width="11.42578125" style="513"/>
    <col min="9985" max="9991" width="5" style="513" customWidth="1"/>
    <col min="9992" max="9992" width="10.28515625" style="513" customWidth="1"/>
    <col min="9993" max="9993" width="20.7109375" style="513" customWidth="1"/>
    <col min="9994" max="9994" width="22" style="513" customWidth="1"/>
    <col min="9995" max="9995" width="10.7109375" style="513" customWidth="1"/>
    <col min="9996" max="9999" width="12.7109375" style="513" customWidth="1"/>
    <col min="10000" max="10000" width="13.42578125" style="513" customWidth="1"/>
    <col min="10001" max="10001" width="13.140625" style="513" customWidth="1"/>
    <col min="10002" max="10240" width="11.42578125" style="513"/>
    <col min="10241" max="10247" width="5" style="513" customWidth="1"/>
    <col min="10248" max="10248" width="10.28515625" style="513" customWidth="1"/>
    <col min="10249" max="10249" width="20.7109375" style="513" customWidth="1"/>
    <col min="10250" max="10250" width="22" style="513" customWidth="1"/>
    <col min="10251" max="10251" width="10.7109375" style="513" customWidth="1"/>
    <col min="10252" max="10255" width="12.7109375" style="513" customWidth="1"/>
    <col min="10256" max="10256" width="13.42578125" style="513" customWidth="1"/>
    <col min="10257" max="10257" width="13.140625" style="513" customWidth="1"/>
    <col min="10258" max="10496" width="11.42578125" style="513"/>
    <col min="10497" max="10503" width="5" style="513" customWidth="1"/>
    <col min="10504" max="10504" width="10.28515625" style="513" customWidth="1"/>
    <col min="10505" max="10505" width="20.7109375" style="513" customWidth="1"/>
    <col min="10506" max="10506" width="22" style="513" customWidth="1"/>
    <col min="10507" max="10507" width="10.7109375" style="513" customWidth="1"/>
    <col min="10508" max="10511" width="12.7109375" style="513" customWidth="1"/>
    <col min="10512" max="10512" width="13.42578125" style="513" customWidth="1"/>
    <col min="10513" max="10513" width="13.140625" style="513" customWidth="1"/>
    <col min="10514" max="10752" width="11.42578125" style="513"/>
    <col min="10753" max="10759" width="5" style="513" customWidth="1"/>
    <col min="10760" max="10760" width="10.28515625" style="513" customWidth="1"/>
    <col min="10761" max="10761" width="20.7109375" style="513" customWidth="1"/>
    <col min="10762" max="10762" width="22" style="513" customWidth="1"/>
    <col min="10763" max="10763" width="10.7109375" style="513" customWidth="1"/>
    <col min="10764" max="10767" width="12.7109375" style="513" customWidth="1"/>
    <col min="10768" max="10768" width="13.42578125" style="513" customWidth="1"/>
    <col min="10769" max="10769" width="13.140625" style="513" customWidth="1"/>
    <col min="10770" max="11008" width="11.42578125" style="513"/>
    <col min="11009" max="11015" width="5" style="513" customWidth="1"/>
    <col min="11016" max="11016" width="10.28515625" style="513" customWidth="1"/>
    <col min="11017" max="11017" width="20.7109375" style="513" customWidth="1"/>
    <col min="11018" max="11018" width="22" style="513" customWidth="1"/>
    <col min="11019" max="11019" width="10.7109375" style="513" customWidth="1"/>
    <col min="11020" max="11023" width="12.7109375" style="513" customWidth="1"/>
    <col min="11024" max="11024" width="13.42578125" style="513" customWidth="1"/>
    <col min="11025" max="11025" width="13.140625" style="513" customWidth="1"/>
    <col min="11026" max="11264" width="11.42578125" style="513"/>
    <col min="11265" max="11271" width="5" style="513" customWidth="1"/>
    <col min="11272" max="11272" width="10.28515625" style="513" customWidth="1"/>
    <col min="11273" max="11273" width="20.7109375" style="513" customWidth="1"/>
    <col min="11274" max="11274" width="22" style="513" customWidth="1"/>
    <col min="11275" max="11275" width="10.7109375" style="513" customWidth="1"/>
    <col min="11276" max="11279" width="12.7109375" style="513" customWidth="1"/>
    <col min="11280" max="11280" width="13.42578125" style="513" customWidth="1"/>
    <col min="11281" max="11281" width="13.140625" style="513" customWidth="1"/>
    <col min="11282" max="11520" width="11.42578125" style="513"/>
    <col min="11521" max="11527" width="5" style="513" customWidth="1"/>
    <col min="11528" max="11528" width="10.28515625" style="513" customWidth="1"/>
    <col min="11529" max="11529" width="20.7109375" style="513" customWidth="1"/>
    <col min="11530" max="11530" width="22" style="513" customWidth="1"/>
    <col min="11531" max="11531" width="10.7109375" style="513" customWidth="1"/>
    <col min="11532" max="11535" width="12.7109375" style="513" customWidth="1"/>
    <col min="11536" max="11536" width="13.42578125" style="513" customWidth="1"/>
    <col min="11537" max="11537" width="13.140625" style="513" customWidth="1"/>
    <col min="11538" max="11776" width="11.42578125" style="513"/>
    <col min="11777" max="11783" width="5" style="513" customWidth="1"/>
    <col min="11784" max="11784" width="10.28515625" style="513" customWidth="1"/>
    <col min="11785" max="11785" width="20.7109375" style="513" customWidth="1"/>
    <col min="11786" max="11786" width="22" style="513" customWidth="1"/>
    <col min="11787" max="11787" width="10.7109375" style="513" customWidth="1"/>
    <col min="11788" max="11791" width="12.7109375" style="513" customWidth="1"/>
    <col min="11792" max="11792" width="13.42578125" style="513" customWidth="1"/>
    <col min="11793" max="11793" width="13.140625" style="513" customWidth="1"/>
    <col min="11794" max="12032" width="11.42578125" style="513"/>
    <col min="12033" max="12039" width="5" style="513" customWidth="1"/>
    <col min="12040" max="12040" width="10.28515625" style="513" customWidth="1"/>
    <col min="12041" max="12041" width="20.7109375" style="513" customWidth="1"/>
    <col min="12042" max="12042" width="22" style="513" customWidth="1"/>
    <col min="12043" max="12043" width="10.7109375" style="513" customWidth="1"/>
    <col min="12044" max="12047" width="12.7109375" style="513" customWidth="1"/>
    <col min="12048" max="12048" width="13.42578125" style="513" customWidth="1"/>
    <col min="12049" max="12049" width="13.140625" style="513" customWidth="1"/>
    <col min="12050" max="12288" width="11.42578125" style="513"/>
    <col min="12289" max="12295" width="5" style="513" customWidth="1"/>
    <col min="12296" max="12296" width="10.28515625" style="513" customWidth="1"/>
    <col min="12297" max="12297" width="20.7109375" style="513" customWidth="1"/>
    <col min="12298" max="12298" width="22" style="513" customWidth="1"/>
    <col min="12299" max="12299" width="10.7109375" style="513" customWidth="1"/>
    <col min="12300" max="12303" width="12.7109375" style="513" customWidth="1"/>
    <col min="12304" max="12304" width="13.42578125" style="513" customWidth="1"/>
    <col min="12305" max="12305" width="13.140625" style="513" customWidth="1"/>
    <col min="12306" max="12544" width="11.42578125" style="513"/>
    <col min="12545" max="12551" width="5" style="513" customWidth="1"/>
    <col min="12552" max="12552" width="10.28515625" style="513" customWidth="1"/>
    <col min="12553" max="12553" width="20.7109375" style="513" customWidth="1"/>
    <col min="12554" max="12554" width="22" style="513" customWidth="1"/>
    <col min="12555" max="12555" width="10.7109375" style="513" customWidth="1"/>
    <col min="12556" max="12559" width="12.7109375" style="513" customWidth="1"/>
    <col min="12560" max="12560" width="13.42578125" style="513" customWidth="1"/>
    <col min="12561" max="12561" width="13.140625" style="513" customWidth="1"/>
    <col min="12562" max="12800" width="11.42578125" style="513"/>
    <col min="12801" max="12807" width="5" style="513" customWidth="1"/>
    <col min="12808" max="12808" width="10.28515625" style="513" customWidth="1"/>
    <col min="12809" max="12809" width="20.7109375" style="513" customWidth="1"/>
    <col min="12810" max="12810" width="22" style="513" customWidth="1"/>
    <col min="12811" max="12811" width="10.7109375" style="513" customWidth="1"/>
    <col min="12812" max="12815" width="12.7109375" style="513" customWidth="1"/>
    <col min="12816" max="12816" width="13.42578125" style="513" customWidth="1"/>
    <col min="12817" max="12817" width="13.140625" style="513" customWidth="1"/>
    <col min="12818" max="13056" width="11.42578125" style="513"/>
    <col min="13057" max="13063" width="5" style="513" customWidth="1"/>
    <col min="13064" max="13064" width="10.28515625" style="513" customWidth="1"/>
    <col min="13065" max="13065" width="20.7109375" style="513" customWidth="1"/>
    <col min="13066" max="13066" width="22" style="513" customWidth="1"/>
    <col min="13067" max="13067" width="10.7109375" style="513" customWidth="1"/>
    <col min="13068" max="13071" width="12.7109375" style="513" customWidth="1"/>
    <col min="13072" max="13072" width="13.42578125" style="513" customWidth="1"/>
    <col min="13073" max="13073" width="13.140625" style="513" customWidth="1"/>
    <col min="13074" max="13312" width="11.42578125" style="513"/>
    <col min="13313" max="13319" width="5" style="513" customWidth="1"/>
    <col min="13320" max="13320" width="10.28515625" style="513" customWidth="1"/>
    <col min="13321" max="13321" width="20.7109375" style="513" customWidth="1"/>
    <col min="13322" max="13322" width="22" style="513" customWidth="1"/>
    <col min="13323" max="13323" width="10.7109375" style="513" customWidth="1"/>
    <col min="13324" max="13327" width="12.7109375" style="513" customWidth="1"/>
    <col min="13328" max="13328" width="13.42578125" style="513" customWidth="1"/>
    <col min="13329" max="13329" width="13.140625" style="513" customWidth="1"/>
    <col min="13330" max="13568" width="11.42578125" style="513"/>
    <col min="13569" max="13575" width="5" style="513" customWidth="1"/>
    <col min="13576" max="13576" width="10.28515625" style="513" customWidth="1"/>
    <col min="13577" max="13577" width="20.7109375" style="513" customWidth="1"/>
    <col min="13578" max="13578" width="22" style="513" customWidth="1"/>
    <col min="13579" max="13579" width="10.7109375" style="513" customWidth="1"/>
    <col min="13580" max="13583" width="12.7109375" style="513" customWidth="1"/>
    <col min="13584" max="13584" width="13.42578125" style="513" customWidth="1"/>
    <col min="13585" max="13585" width="13.140625" style="513" customWidth="1"/>
    <col min="13586" max="13824" width="11.42578125" style="513"/>
    <col min="13825" max="13831" width="5" style="513" customWidth="1"/>
    <col min="13832" max="13832" width="10.28515625" style="513" customWidth="1"/>
    <col min="13833" max="13833" width="20.7109375" style="513" customWidth="1"/>
    <col min="13834" max="13834" width="22" style="513" customWidth="1"/>
    <col min="13835" max="13835" width="10.7109375" style="513" customWidth="1"/>
    <col min="13836" max="13839" width="12.7109375" style="513" customWidth="1"/>
    <col min="13840" max="13840" width="13.42578125" style="513" customWidth="1"/>
    <col min="13841" max="13841" width="13.140625" style="513" customWidth="1"/>
    <col min="13842" max="14080" width="11.42578125" style="513"/>
    <col min="14081" max="14087" width="5" style="513" customWidth="1"/>
    <col min="14088" max="14088" width="10.28515625" style="513" customWidth="1"/>
    <col min="14089" max="14089" width="20.7109375" style="513" customWidth="1"/>
    <col min="14090" max="14090" width="22" style="513" customWidth="1"/>
    <col min="14091" max="14091" width="10.7109375" style="513" customWidth="1"/>
    <col min="14092" max="14095" width="12.7109375" style="513" customWidth="1"/>
    <col min="14096" max="14096" width="13.42578125" style="513" customWidth="1"/>
    <col min="14097" max="14097" width="13.140625" style="513" customWidth="1"/>
    <col min="14098" max="14336" width="11.42578125" style="513"/>
    <col min="14337" max="14343" width="5" style="513" customWidth="1"/>
    <col min="14344" max="14344" width="10.28515625" style="513" customWidth="1"/>
    <col min="14345" max="14345" width="20.7109375" style="513" customWidth="1"/>
    <col min="14346" max="14346" width="22" style="513" customWidth="1"/>
    <col min="14347" max="14347" width="10.7109375" style="513" customWidth="1"/>
    <col min="14348" max="14351" width="12.7109375" style="513" customWidth="1"/>
    <col min="14352" max="14352" width="13.42578125" style="513" customWidth="1"/>
    <col min="14353" max="14353" width="13.140625" style="513" customWidth="1"/>
    <col min="14354" max="14592" width="11.42578125" style="513"/>
    <col min="14593" max="14599" width="5" style="513" customWidth="1"/>
    <col min="14600" max="14600" width="10.28515625" style="513" customWidth="1"/>
    <col min="14601" max="14601" width="20.7109375" style="513" customWidth="1"/>
    <col min="14602" max="14602" width="22" style="513" customWidth="1"/>
    <col min="14603" max="14603" width="10.7109375" style="513" customWidth="1"/>
    <col min="14604" max="14607" width="12.7109375" style="513" customWidth="1"/>
    <col min="14608" max="14608" width="13.42578125" style="513" customWidth="1"/>
    <col min="14609" max="14609" width="13.140625" style="513" customWidth="1"/>
    <col min="14610" max="14848" width="11.42578125" style="513"/>
    <col min="14849" max="14855" width="5" style="513" customWidth="1"/>
    <col min="14856" max="14856" width="10.28515625" style="513" customWidth="1"/>
    <col min="14857" max="14857" width="20.7109375" style="513" customWidth="1"/>
    <col min="14858" max="14858" width="22" style="513" customWidth="1"/>
    <col min="14859" max="14859" width="10.7109375" style="513" customWidth="1"/>
    <col min="14860" max="14863" width="12.7109375" style="513" customWidth="1"/>
    <col min="14864" max="14864" width="13.42578125" style="513" customWidth="1"/>
    <col min="14865" max="14865" width="13.140625" style="513" customWidth="1"/>
    <col min="14866" max="15104" width="11.42578125" style="513"/>
    <col min="15105" max="15111" width="5" style="513" customWidth="1"/>
    <col min="15112" max="15112" width="10.28515625" style="513" customWidth="1"/>
    <col min="15113" max="15113" width="20.7109375" style="513" customWidth="1"/>
    <col min="15114" max="15114" width="22" style="513" customWidth="1"/>
    <col min="15115" max="15115" width="10.7109375" style="513" customWidth="1"/>
    <col min="15116" max="15119" width="12.7109375" style="513" customWidth="1"/>
    <col min="15120" max="15120" width="13.42578125" style="513" customWidth="1"/>
    <col min="15121" max="15121" width="13.140625" style="513" customWidth="1"/>
    <col min="15122" max="15360" width="11.42578125" style="513"/>
    <col min="15361" max="15367" width="5" style="513" customWidth="1"/>
    <col min="15368" max="15368" width="10.28515625" style="513" customWidth="1"/>
    <col min="15369" max="15369" width="20.7109375" style="513" customWidth="1"/>
    <col min="15370" max="15370" width="22" style="513" customWidth="1"/>
    <col min="15371" max="15371" width="10.7109375" style="513" customWidth="1"/>
    <col min="15372" max="15375" width="12.7109375" style="513" customWidth="1"/>
    <col min="15376" max="15376" width="13.42578125" style="513" customWidth="1"/>
    <col min="15377" max="15377" width="13.140625" style="513" customWidth="1"/>
    <col min="15378" max="15616" width="11.42578125" style="513"/>
    <col min="15617" max="15623" width="5" style="513" customWidth="1"/>
    <col min="15624" max="15624" width="10.28515625" style="513" customWidth="1"/>
    <col min="15625" max="15625" width="20.7109375" style="513" customWidth="1"/>
    <col min="15626" max="15626" width="22" style="513" customWidth="1"/>
    <col min="15627" max="15627" width="10.7109375" style="513" customWidth="1"/>
    <col min="15628" max="15631" width="12.7109375" style="513" customWidth="1"/>
    <col min="15632" max="15632" width="13.42578125" style="513" customWidth="1"/>
    <col min="15633" max="15633" width="13.140625" style="513" customWidth="1"/>
    <col min="15634" max="15872" width="11.42578125" style="513"/>
    <col min="15873" max="15879" width="5" style="513" customWidth="1"/>
    <col min="15880" max="15880" width="10.28515625" style="513" customWidth="1"/>
    <col min="15881" max="15881" width="20.7109375" style="513" customWidth="1"/>
    <col min="15882" max="15882" width="22" style="513" customWidth="1"/>
    <col min="15883" max="15883" width="10.7109375" style="513" customWidth="1"/>
    <col min="15884" max="15887" width="12.7109375" style="513" customWidth="1"/>
    <col min="15888" max="15888" width="13.42578125" style="513" customWidth="1"/>
    <col min="15889" max="15889" width="13.140625" style="513" customWidth="1"/>
    <col min="15890" max="16128" width="11.42578125" style="513"/>
    <col min="16129" max="16135" width="5" style="513" customWidth="1"/>
    <col min="16136" max="16136" width="10.28515625" style="513" customWidth="1"/>
    <col min="16137" max="16137" width="20.7109375" style="513" customWidth="1"/>
    <col min="16138" max="16138" width="22" style="513" customWidth="1"/>
    <col min="16139" max="16139" width="10.7109375" style="513" customWidth="1"/>
    <col min="16140" max="16143" width="12.7109375" style="513" customWidth="1"/>
    <col min="16144" max="16144" width="13.42578125" style="513" customWidth="1"/>
    <col min="16145" max="16145" width="13.140625" style="513" customWidth="1"/>
    <col min="16146" max="16384" width="11.42578125" style="513"/>
  </cols>
  <sheetData>
    <row r="1" spans="1:19">
      <c r="A1" s="1167" t="s">
        <v>149</v>
      </c>
      <c r="B1" s="1168"/>
      <c r="C1" s="1168"/>
      <c r="D1" s="1168"/>
      <c r="E1" s="1168"/>
      <c r="F1" s="1168"/>
      <c r="G1" s="1168"/>
      <c r="H1" s="1168"/>
      <c r="I1" s="1168"/>
      <c r="J1" s="1168"/>
      <c r="K1" s="1168"/>
      <c r="L1" s="1168"/>
      <c r="M1" s="1168"/>
      <c r="N1" s="1168"/>
      <c r="O1" s="1168"/>
      <c r="P1" s="1168"/>
      <c r="Q1" s="1169"/>
    </row>
    <row r="2" spans="1:19" ht="18.75" customHeight="1">
      <c r="A2" s="1245" t="s">
        <v>387</v>
      </c>
      <c r="B2" s="1246"/>
      <c r="C2" s="1246"/>
      <c r="D2" s="1246"/>
      <c r="E2" s="1246"/>
      <c r="F2" s="1246"/>
      <c r="G2" s="1246"/>
      <c r="H2" s="1246"/>
      <c r="I2" s="1246"/>
      <c r="J2" s="1246"/>
      <c r="K2" s="1246"/>
      <c r="L2" s="1246"/>
      <c r="M2" s="1246"/>
      <c r="N2" s="1246"/>
      <c r="O2" s="1246"/>
      <c r="P2" s="1246"/>
      <c r="Q2" s="1247"/>
    </row>
    <row r="3" spans="1:19"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9"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9" s="947" customFormat="1" ht="15" customHeight="1">
      <c r="A5" s="944">
        <v>1</v>
      </c>
      <c r="B5" s="944">
        <v>2</v>
      </c>
      <c r="C5" s="944">
        <v>2</v>
      </c>
      <c r="D5" s="944">
        <v>3</v>
      </c>
      <c r="E5" s="944">
        <v>2</v>
      </c>
      <c r="F5" s="944" t="s">
        <v>1107</v>
      </c>
      <c r="G5" s="944"/>
      <c r="H5" s="1233" t="s">
        <v>431</v>
      </c>
      <c r="I5" s="1234"/>
      <c r="J5" s="1235"/>
      <c r="K5" s="944" t="s">
        <v>401</v>
      </c>
      <c r="L5" s="945" t="s">
        <v>1108</v>
      </c>
      <c r="M5" s="945" t="s">
        <v>1108</v>
      </c>
      <c r="N5" s="945">
        <v>16996</v>
      </c>
      <c r="O5" s="946">
        <v>15770604</v>
      </c>
      <c r="P5" s="946">
        <v>8975003.9700000007</v>
      </c>
      <c r="Q5" s="946">
        <v>5564402.4699999997</v>
      </c>
      <c r="S5" s="958"/>
    </row>
    <row r="6" spans="1:19">
      <c r="A6" s="1236"/>
      <c r="B6" s="1237"/>
      <c r="C6" s="1237"/>
      <c r="D6" s="1237"/>
      <c r="E6" s="1237"/>
      <c r="F6" s="1237"/>
      <c r="G6" s="1237"/>
      <c r="H6" s="1237"/>
      <c r="I6" s="1237"/>
      <c r="J6" s="1237"/>
      <c r="K6" s="1237"/>
      <c r="L6" s="1237"/>
      <c r="M6" s="1237"/>
      <c r="N6" s="1237"/>
      <c r="O6" s="1237"/>
      <c r="P6" s="1237"/>
      <c r="Q6" s="1238"/>
      <c r="S6" s="957"/>
    </row>
    <row r="7" spans="1:19" ht="33" customHeight="1">
      <c r="A7" s="1239" t="s">
        <v>1109</v>
      </c>
      <c r="B7" s="1240"/>
      <c r="C7" s="1240"/>
      <c r="D7" s="1240"/>
      <c r="E7" s="1240"/>
      <c r="F7" s="1240"/>
      <c r="G7" s="1240"/>
      <c r="H7" s="1240"/>
      <c r="I7" s="1240"/>
      <c r="J7" s="1240"/>
      <c r="K7" s="1240"/>
      <c r="L7" s="1240"/>
      <c r="M7" s="1240"/>
      <c r="N7" s="1240"/>
      <c r="O7" s="1240"/>
      <c r="P7" s="1240"/>
      <c r="Q7" s="1241"/>
      <c r="S7" s="799"/>
    </row>
    <row r="8" spans="1:19" ht="17.25">
      <c r="A8" s="931"/>
      <c r="B8" s="932"/>
      <c r="C8" s="932"/>
      <c r="D8" s="932"/>
      <c r="E8" s="932"/>
      <c r="F8" s="932"/>
      <c r="G8" s="932"/>
      <c r="H8" s="932"/>
      <c r="I8" s="932"/>
      <c r="J8" s="932"/>
      <c r="K8" s="932"/>
      <c r="L8" s="932"/>
      <c r="M8" s="932"/>
      <c r="N8" s="932"/>
      <c r="O8" s="932"/>
      <c r="P8" s="932"/>
      <c r="Q8" s="933"/>
      <c r="S8" s="799"/>
    </row>
    <row r="9" spans="1:19" ht="15">
      <c r="A9" s="1239" t="s">
        <v>1110</v>
      </c>
      <c r="B9" s="1240"/>
      <c r="C9" s="1240"/>
      <c r="D9" s="1240"/>
      <c r="E9" s="1240"/>
      <c r="F9" s="1240"/>
      <c r="G9" s="1240"/>
      <c r="H9" s="1240"/>
      <c r="I9" s="1240"/>
      <c r="J9" s="1240"/>
      <c r="K9" s="1240"/>
      <c r="L9" s="1240"/>
      <c r="M9" s="1240"/>
      <c r="N9" s="1240"/>
      <c r="O9" s="1240"/>
      <c r="P9" s="1240"/>
      <c r="Q9" s="1241"/>
      <c r="S9" s="800"/>
    </row>
    <row r="10" spans="1:19">
      <c r="A10" s="1242"/>
      <c r="B10" s="1243"/>
      <c r="C10" s="1243"/>
      <c r="D10" s="1243"/>
      <c r="E10" s="1243"/>
      <c r="F10" s="1243"/>
      <c r="G10" s="1243"/>
      <c r="H10" s="1243"/>
      <c r="I10" s="1243"/>
      <c r="J10" s="1243"/>
      <c r="K10" s="1243"/>
      <c r="L10" s="1243"/>
      <c r="M10" s="1243"/>
      <c r="N10" s="1243"/>
      <c r="O10" s="1243"/>
      <c r="P10" s="1243"/>
      <c r="Q10" s="1244"/>
      <c r="S10" s="957"/>
    </row>
    <row r="11" spans="1:19">
      <c r="A11" s="1242"/>
      <c r="B11" s="1243"/>
      <c r="C11" s="1243"/>
      <c r="D11" s="1243"/>
      <c r="E11" s="1243"/>
      <c r="F11" s="1243"/>
      <c r="G11" s="1243"/>
      <c r="H11" s="1243"/>
      <c r="I11" s="1243"/>
      <c r="J11" s="1243"/>
      <c r="K11" s="1243"/>
      <c r="L11" s="1243"/>
      <c r="M11" s="1243"/>
      <c r="N11" s="1243"/>
      <c r="O11" s="1243"/>
      <c r="P11" s="1243"/>
      <c r="Q11" s="1244"/>
      <c r="S11" s="957"/>
    </row>
    <row r="12" spans="1:19">
      <c r="A12" s="1242"/>
      <c r="B12" s="1243"/>
      <c r="C12" s="1243"/>
      <c r="D12" s="1243"/>
      <c r="E12" s="1243"/>
      <c r="F12" s="1243"/>
      <c r="G12" s="1243"/>
      <c r="H12" s="1243"/>
      <c r="I12" s="1243"/>
      <c r="J12" s="1243"/>
      <c r="K12" s="1243"/>
      <c r="L12" s="1243"/>
      <c r="M12" s="1243"/>
      <c r="N12" s="1243"/>
      <c r="O12" s="1243"/>
      <c r="P12" s="1243"/>
      <c r="Q12" s="1244"/>
      <c r="S12" s="957"/>
    </row>
    <row r="13" spans="1:19">
      <c r="A13" s="1242"/>
      <c r="B13" s="1243"/>
      <c r="C13" s="1243"/>
      <c r="D13" s="1243"/>
      <c r="E13" s="1243"/>
      <c r="F13" s="1243"/>
      <c r="G13" s="1243"/>
      <c r="H13" s="1243"/>
      <c r="I13" s="1243"/>
      <c r="J13" s="1243"/>
      <c r="K13" s="1243"/>
      <c r="L13" s="1243"/>
      <c r="M13" s="1243"/>
      <c r="N13" s="1243"/>
      <c r="O13" s="1243"/>
      <c r="P13" s="1243"/>
      <c r="Q13" s="1244"/>
      <c r="S13" s="957"/>
    </row>
    <row r="14" spans="1:19">
      <c r="A14" s="1242"/>
      <c r="B14" s="1243"/>
      <c r="C14" s="1243"/>
      <c r="D14" s="1243"/>
      <c r="E14" s="1243"/>
      <c r="F14" s="1243"/>
      <c r="G14" s="1243"/>
      <c r="H14" s="1243"/>
      <c r="I14" s="1243"/>
      <c r="J14" s="1243"/>
      <c r="K14" s="1243"/>
      <c r="L14" s="1243"/>
      <c r="M14" s="1243"/>
      <c r="N14" s="1243"/>
      <c r="O14" s="1243"/>
      <c r="P14" s="1243"/>
      <c r="Q14" s="1244"/>
      <c r="S14" s="958"/>
    </row>
    <row r="15" spans="1:19">
      <c r="A15" s="1242"/>
      <c r="B15" s="1243"/>
      <c r="C15" s="1243"/>
      <c r="D15" s="1243"/>
      <c r="E15" s="1243"/>
      <c r="F15" s="1243"/>
      <c r="G15" s="1243"/>
      <c r="H15" s="1243"/>
      <c r="I15" s="1243"/>
      <c r="J15" s="1243"/>
      <c r="K15" s="1243"/>
      <c r="L15" s="1243"/>
      <c r="M15" s="1243"/>
      <c r="N15" s="1243"/>
      <c r="O15" s="1243"/>
      <c r="P15" s="1243"/>
      <c r="Q15" s="1244"/>
      <c r="S15" s="957"/>
    </row>
    <row r="16" spans="1:19">
      <c r="A16" s="1242"/>
      <c r="B16" s="1243"/>
      <c r="C16" s="1243"/>
      <c r="D16" s="1243"/>
      <c r="E16" s="1243"/>
      <c r="F16" s="1243"/>
      <c r="G16" s="1243"/>
      <c r="H16" s="1243"/>
      <c r="I16" s="1243"/>
      <c r="J16" s="1243"/>
      <c r="K16" s="1243"/>
      <c r="L16" s="1243"/>
      <c r="M16" s="1243"/>
      <c r="N16" s="1243"/>
      <c r="O16" s="1243"/>
      <c r="P16" s="1243"/>
      <c r="Q16" s="1244"/>
      <c r="S16" s="957"/>
    </row>
    <row r="17" spans="1:19">
      <c r="A17" s="1242"/>
      <c r="B17" s="1243"/>
      <c r="C17" s="1243"/>
      <c r="D17" s="1243"/>
      <c r="E17" s="1243"/>
      <c r="F17" s="1243"/>
      <c r="G17" s="1243"/>
      <c r="H17" s="1243"/>
      <c r="I17" s="1243"/>
      <c r="J17" s="1243"/>
      <c r="K17" s="1243"/>
      <c r="L17" s="1243"/>
      <c r="M17" s="1243"/>
      <c r="N17" s="1243"/>
      <c r="O17" s="1243"/>
      <c r="P17" s="1243"/>
      <c r="Q17" s="1244"/>
      <c r="S17" s="957"/>
    </row>
    <row r="18" spans="1:19" s="947" customFormat="1" ht="28.5" customHeight="1">
      <c r="A18" s="943">
        <v>1</v>
      </c>
      <c r="B18" s="943">
        <v>2</v>
      </c>
      <c r="C18" s="943">
        <v>2</v>
      </c>
      <c r="D18" s="943">
        <v>3</v>
      </c>
      <c r="E18" s="943">
        <v>2</v>
      </c>
      <c r="F18" s="943">
        <v>397</v>
      </c>
      <c r="G18" s="943" t="s">
        <v>411</v>
      </c>
      <c r="H18" s="1253" t="s">
        <v>1111</v>
      </c>
      <c r="I18" s="1253"/>
      <c r="J18" s="1253"/>
      <c r="K18" s="944" t="s">
        <v>401</v>
      </c>
      <c r="L18" s="945" t="s">
        <v>1112</v>
      </c>
      <c r="M18" s="945" t="s">
        <v>1112</v>
      </c>
      <c r="N18" s="945">
        <v>652110</v>
      </c>
      <c r="O18" s="946" t="s">
        <v>1113</v>
      </c>
      <c r="P18" s="946">
        <v>108921154.22</v>
      </c>
      <c r="Q18" s="946">
        <v>84758730.469999999</v>
      </c>
      <c r="S18" s="958"/>
    </row>
    <row r="19" spans="1:19">
      <c r="A19" s="1236"/>
      <c r="B19" s="1237"/>
      <c r="C19" s="1237"/>
      <c r="D19" s="1237"/>
      <c r="E19" s="1237"/>
      <c r="F19" s="1237"/>
      <c r="G19" s="1237"/>
      <c r="H19" s="1237"/>
      <c r="I19" s="1237"/>
      <c r="J19" s="1237"/>
      <c r="K19" s="1237"/>
      <c r="L19" s="1237"/>
      <c r="M19" s="1237"/>
      <c r="N19" s="1237"/>
      <c r="O19" s="1237"/>
      <c r="P19" s="1237"/>
      <c r="Q19" s="1238"/>
      <c r="S19" s="957"/>
    </row>
    <row r="20" spans="1:19" ht="17.25">
      <c r="A20" s="1239" t="s">
        <v>1114</v>
      </c>
      <c r="B20" s="1240"/>
      <c r="C20" s="1240"/>
      <c r="D20" s="1240"/>
      <c r="E20" s="1240"/>
      <c r="F20" s="1240"/>
      <c r="G20" s="1240"/>
      <c r="H20" s="1240"/>
      <c r="I20" s="1240"/>
      <c r="J20" s="1240"/>
      <c r="K20" s="1240"/>
      <c r="L20" s="1240"/>
      <c r="M20" s="1240"/>
      <c r="N20" s="1240"/>
      <c r="O20" s="1240"/>
      <c r="P20" s="1240"/>
      <c r="Q20" s="1241"/>
      <c r="S20" s="799"/>
    </row>
    <row r="21" spans="1:19" ht="17.25">
      <c r="A21" s="1242"/>
      <c r="B21" s="1243"/>
      <c r="C21" s="1243"/>
      <c r="D21" s="1243"/>
      <c r="E21" s="1243"/>
      <c r="F21" s="1243"/>
      <c r="G21" s="1243"/>
      <c r="H21" s="1243"/>
      <c r="I21" s="1243"/>
      <c r="J21" s="1243"/>
      <c r="K21" s="1243"/>
      <c r="L21" s="1243"/>
      <c r="M21" s="1243"/>
      <c r="N21" s="1243"/>
      <c r="O21" s="1243"/>
      <c r="P21" s="1243"/>
      <c r="Q21" s="1244"/>
      <c r="S21" s="799"/>
    </row>
    <row r="22" spans="1:19" ht="15">
      <c r="A22" s="1239" t="s">
        <v>1115</v>
      </c>
      <c r="B22" s="1240"/>
      <c r="C22" s="1240"/>
      <c r="D22" s="1240"/>
      <c r="E22" s="1240"/>
      <c r="F22" s="1240"/>
      <c r="G22" s="1240"/>
      <c r="H22" s="1240"/>
      <c r="I22" s="1240"/>
      <c r="J22" s="1240"/>
      <c r="K22" s="1240"/>
      <c r="L22" s="1240"/>
      <c r="M22" s="1240"/>
      <c r="N22" s="1240"/>
      <c r="O22" s="1240"/>
      <c r="P22" s="1240"/>
      <c r="Q22" s="1241"/>
      <c r="S22" s="800"/>
    </row>
    <row r="23" spans="1:19">
      <c r="A23" s="1242"/>
      <c r="B23" s="1243"/>
      <c r="C23" s="1243"/>
      <c r="D23" s="1243"/>
      <c r="E23" s="1243"/>
      <c r="F23" s="1243"/>
      <c r="G23" s="1243"/>
      <c r="H23" s="1243"/>
      <c r="I23" s="1243"/>
      <c r="J23" s="1243"/>
      <c r="K23" s="1243"/>
      <c r="L23" s="1243"/>
      <c r="M23" s="1243"/>
      <c r="N23" s="1243"/>
      <c r="O23" s="1243"/>
      <c r="P23" s="1243"/>
      <c r="Q23" s="1244"/>
      <c r="S23" s="957"/>
    </row>
    <row r="24" spans="1:19">
      <c r="A24" s="1242"/>
      <c r="B24" s="1243"/>
      <c r="C24" s="1243"/>
      <c r="D24" s="1243"/>
      <c r="E24" s="1243"/>
      <c r="F24" s="1243"/>
      <c r="G24" s="1243"/>
      <c r="H24" s="1243"/>
      <c r="I24" s="1243"/>
      <c r="J24" s="1243"/>
      <c r="K24" s="1243"/>
      <c r="L24" s="1243"/>
      <c r="M24" s="1243"/>
      <c r="N24" s="1243"/>
      <c r="O24" s="1243"/>
      <c r="P24" s="1243"/>
      <c r="Q24" s="1244"/>
      <c r="S24" s="957"/>
    </row>
    <row r="25" spans="1:19">
      <c r="A25" s="1242"/>
      <c r="B25" s="1243"/>
      <c r="C25" s="1243"/>
      <c r="D25" s="1243"/>
      <c r="E25" s="1243"/>
      <c r="F25" s="1243"/>
      <c r="G25" s="1243"/>
      <c r="H25" s="1243"/>
      <c r="I25" s="1243"/>
      <c r="J25" s="1243"/>
      <c r="K25" s="1243"/>
      <c r="L25" s="1243"/>
      <c r="M25" s="1243"/>
      <c r="N25" s="1243"/>
      <c r="O25" s="1243"/>
      <c r="P25" s="1243"/>
      <c r="Q25" s="1244"/>
      <c r="S25" s="957"/>
    </row>
    <row r="26" spans="1:19">
      <c r="A26" s="1242"/>
      <c r="B26" s="1243"/>
      <c r="C26" s="1243"/>
      <c r="D26" s="1243"/>
      <c r="E26" s="1243"/>
      <c r="F26" s="1243"/>
      <c r="G26" s="1243"/>
      <c r="H26" s="1243"/>
      <c r="I26" s="1243"/>
      <c r="J26" s="1243"/>
      <c r="K26" s="1243"/>
      <c r="L26" s="1243"/>
      <c r="M26" s="1243"/>
      <c r="N26" s="1243"/>
      <c r="O26" s="1243"/>
      <c r="P26" s="1243"/>
      <c r="Q26" s="1244"/>
      <c r="S26" s="957"/>
    </row>
    <row r="27" spans="1:19">
      <c r="A27" s="1242"/>
      <c r="B27" s="1243"/>
      <c r="C27" s="1243"/>
      <c r="D27" s="1243"/>
      <c r="E27" s="1243"/>
      <c r="F27" s="1243"/>
      <c r="G27" s="1243"/>
      <c r="H27" s="1243"/>
      <c r="I27" s="1243"/>
      <c r="J27" s="1243"/>
      <c r="K27" s="1243"/>
      <c r="L27" s="1243"/>
      <c r="M27" s="1243"/>
      <c r="N27" s="1243"/>
      <c r="O27" s="1243"/>
      <c r="P27" s="1243"/>
      <c r="Q27" s="1244"/>
      <c r="S27" s="957"/>
    </row>
    <row r="28" spans="1:19">
      <c r="A28" s="1242"/>
      <c r="B28" s="1243"/>
      <c r="C28" s="1243"/>
      <c r="D28" s="1243"/>
      <c r="E28" s="1243"/>
      <c r="F28" s="1243"/>
      <c r="G28" s="1243"/>
      <c r="H28" s="1243"/>
      <c r="I28" s="1243"/>
      <c r="J28" s="1243"/>
      <c r="K28" s="1243"/>
      <c r="L28" s="1243"/>
      <c r="M28" s="1243"/>
      <c r="N28" s="1243"/>
      <c r="O28" s="1243"/>
      <c r="P28" s="1243"/>
      <c r="Q28" s="1244"/>
      <c r="S28" s="957"/>
    </row>
    <row r="29" spans="1:19">
      <c r="A29" s="1242"/>
      <c r="B29" s="1243"/>
      <c r="C29" s="1243"/>
      <c r="D29" s="1243"/>
      <c r="E29" s="1243"/>
      <c r="F29" s="1243"/>
      <c r="G29" s="1243"/>
      <c r="H29" s="1243"/>
      <c r="I29" s="1243"/>
      <c r="J29" s="1243"/>
      <c r="K29" s="1243"/>
      <c r="L29" s="1243"/>
      <c r="M29" s="1243"/>
      <c r="N29" s="1243"/>
      <c r="O29" s="1243"/>
      <c r="P29" s="1243"/>
      <c r="Q29" s="1244"/>
      <c r="S29" s="957"/>
    </row>
    <row r="30" spans="1:19">
      <c r="A30" s="1254"/>
      <c r="B30" s="1255"/>
      <c r="C30" s="1255"/>
      <c r="D30" s="1255"/>
      <c r="E30" s="1255"/>
      <c r="F30" s="1255"/>
      <c r="G30" s="1255"/>
      <c r="H30" s="1255"/>
      <c r="I30" s="1255"/>
      <c r="J30" s="1255"/>
      <c r="K30" s="1255"/>
      <c r="L30" s="1255"/>
      <c r="M30" s="1255"/>
      <c r="N30" s="1255"/>
      <c r="O30" s="1255"/>
      <c r="P30" s="1255"/>
      <c r="Q30" s="1256"/>
      <c r="S30" s="957"/>
    </row>
    <row r="31" spans="1:19" ht="12.75" customHeight="1">
      <c r="A31" s="517"/>
      <c r="B31" s="517"/>
      <c r="C31" s="517"/>
      <c r="D31" s="517"/>
      <c r="E31" s="936"/>
      <c r="F31" s="936"/>
      <c r="G31" s="936"/>
      <c r="H31" s="936"/>
      <c r="I31" s="936"/>
      <c r="J31" s="936"/>
      <c r="K31" s="936"/>
      <c r="L31" s="936"/>
      <c r="M31" s="936"/>
      <c r="N31" s="936"/>
      <c r="O31" s="936"/>
      <c r="P31" s="936"/>
      <c r="Q31" s="936"/>
      <c r="S31" s="957"/>
    </row>
    <row r="32" spans="1:19" ht="12.75" customHeight="1">
      <c r="A32" s="517"/>
      <c r="B32" s="517"/>
      <c r="C32" s="517"/>
      <c r="D32" s="517"/>
      <c r="E32" s="936"/>
      <c r="F32" s="936"/>
      <c r="G32" s="936"/>
      <c r="H32" s="936"/>
      <c r="I32" s="936"/>
      <c r="J32" s="936"/>
      <c r="K32" s="936"/>
      <c r="L32" s="936"/>
      <c r="M32" s="936"/>
      <c r="N32" s="936"/>
      <c r="O32" s="936"/>
      <c r="P32" s="936"/>
      <c r="Q32" s="936"/>
    </row>
    <row r="33" spans="1:18" ht="12.75" customHeight="1">
      <c r="A33" s="517"/>
      <c r="B33" s="517"/>
      <c r="C33" s="517"/>
      <c r="D33" s="517"/>
      <c r="E33" s="936"/>
      <c r="F33" s="936"/>
      <c r="G33" s="936"/>
      <c r="H33" s="936"/>
      <c r="I33" s="936"/>
      <c r="J33" s="936"/>
      <c r="K33" s="936"/>
      <c r="L33" s="936"/>
      <c r="M33" s="936"/>
      <c r="N33" s="936"/>
      <c r="O33" s="936"/>
      <c r="P33" s="936"/>
      <c r="Q33" s="936"/>
    </row>
    <row r="34" spans="1:18" ht="12.75" customHeight="1">
      <c r="A34" s="517"/>
      <c r="B34" s="517"/>
      <c r="C34" s="517"/>
      <c r="D34" s="517"/>
      <c r="E34" s="936"/>
      <c r="F34" s="936"/>
      <c r="G34" s="936"/>
      <c r="H34" s="936"/>
      <c r="I34" s="936"/>
      <c r="J34" s="936"/>
      <c r="K34" s="936"/>
      <c r="L34" s="936"/>
      <c r="M34" s="936"/>
      <c r="N34" s="936"/>
      <c r="O34" s="936"/>
      <c r="P34" s="936"/>
      <c r="Q34" s="936"/>
    </row>
    <row r="35" spans="1:18" ht="13.5" customHeight="1">
      <c r="A35" s="519"/>
      <c r="B35" s="519"/>
      <c r="C35" s="519"/>
      <c r="E35" s="520"/>
      <c r="F35" s="521"/>
      <c r="G35" s="521"/>
      <c r="H35" s="521"/>
      <c r="I35" s="522"/>
      <c r="J35" s="522"/>
      <c r="K35" s="522"/>
      <c r="L35" s="522"/>
      <c r="M35" s="522"/>
      <c r="N35" s="522"/>
      <c r="O35" s="522"/>
      <c r="P35" s="522"/>
      <c r="Q35" s="522"/>
      <c r="R35" s="523"/>
    </row>
    <row r="36" spans="1:18" s="525" customFormat="1" ht="14.25" customHeight="1">
      <c r="A36" s="1257" t="s">
        <v>1067</v>
      </c>
      <c r="B36" s="1257"/>
      <c r="C36" s="1258"/>
      <c r="D36" s="1258"/>
      <c r="E36" s="1258"/>
      <c r="F36" s="1258"/>
      <c r="G36" s="1258"/>
      <c r="H36" s="1258"/>
      <c r="I36" s="1258"/>
      <c r="J36" s="528"/>
      <c r="K36" s="526" t="s">
        <v>1068</v>
      </c>
      <c r="L36" s="730"/>
      <c r="M36" s="959"/>
      <c r="N36" s="959"/>
      <c r="O36" s="960"/>
      <c r="P36" s="961"/>
      <c r="Q36" s="528"/>
      <c r="R36" s="530"/>
    </row>
    <row r="37" spans="1:18" s="525" customFormat="1" ht="45.75" customHeight="1">
      <c r="B37" s="1162" t="s">
        <v>1079</v>
      </c>
      <c r="C37" s="1162"/>
      <c r="D37" s="1162"/>
      <c r="E37" s="1162"/>
      <c r="F37" s="1162"/>
      <c r="G37" s="1162"/>
      <c r="H37" s="1162"/>
      <c r="I37" s="1162"/>
      <c r="J37" s="531"/>
      <c r="L37" s="1162" t="s">
        <v>1070</v>
      </c>
      <c r="M37" s="1162"/>
      <c r="N37" s="1162"/>
      <c r="O37" s="1162"/>
      <c r="P37" s="1162"/>
    </row>
  </sheetData>
  <mergeCells count="25">
    <mergeCell ref="A7:Q7"/>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37:I37"/>
    <mergeCell ref="L37:P37"/>
    <mergeCell ref="A9:Q17"/>
    <mergeCell ref="H18:J18"/>
    <mergeCell ref="A19:Q19"/>
    <mergeCell ref="A20:Q21"/>
    <mergeCell ref="A22:Q30"/>
    <mergeCell ref="A36:B36"/>
    <mergeCell ref="C36:I36"/>
  </mergeCells>
  <printOptions horizontalCentered="1"/>
  <pageMargins left="0.23622047244094491" right="0.23622047244094491" top="1.0236220472440944" bottom="0.74803149606299213" header="0.31496062992125984" footer="0.31496062992125984"/>
  <pageSetup scale="77" fitToHeight="0" orientation="landscape" r:id="rId1"/>
  <headerFooter scaleWithDoc="0" alignWithMargins="0">
    <oddHeader>&amp;L&amp;G&amp;R&amp;G</oddHeader>
    <oddFooter>&amp;R&amp;G</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R42"/>
  <sheetViews>
    <sheetView showGridLines="0" zoomScale="80" zoomScaleNormal="80" workbookViewId="0">
      <selection activeCell="A35" sqref="A35:Q35"/>
    </sheetView>
  </sheetViews>
  <sheetFormatPr baseColWidth="10" defaultColWidth="11.42578125"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6" width="12.7109375" style="513" customWidth="1"/>
    <col min="17" max="17" width="12.5703125" style="513"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30" customHeight="1">
      <c r="A5" s="944" t="s">
        <v>1037</v>
      </c>
      <c r="B5" s="944" t="s">
        <v>1037</v>
      </c>
      <c r="C5" s="944" t="s">
        <v>1037</v>
      </c>
      <c r="D5" s="944" t="s">
        <v>1035</v>
      </c>
      <c r="E5" s="944" t="s">
        <v>1116</v>
      </c>
      <c r="F5" s="944" t="s">
        <v>1117</v>
      </c>
      <c r="G5" s="944" t="s">
        <v>396</v>
      </c>
      <c r="H5" s="1259" t="s">
        <v>492</v>
      </c>
      <c r="I5" s="1260"/>
      <c r="J5" s="1261"/>
      <c r="K5" s="944" t="s">
        <v>395</v>
      </c>
      <c r="L5" s="945">
        <v>340630</v>
      </c>
      <c r="M5" s="945">
        <v>340630</v>
      </c>
      <c r="N5" s="967">
        <v>314232</v>
      </c>
      <c r="O5" s="946">
        <v>2733925</v>
      </c>
      <c r="P5" s="946">
        <v>1466367</v>
      </c>
      <c r="Q5" s="946">
        <v>1105486.1600000001</v>
      </c>
    </row>
    <row r="6" spans="1:17">
      <c r="A6" s="1236"/>
      <c r="B6" s="1237"/>
      <c r="C6" s="1237"/>
      <c r="D6" s="1237"/>
      <c r="E6" s="1237"/>
      <c r="F6" s="1237"/>
      <c r="G6" s="1237"/>
      <c r="H6" s="1237"/>
      <c r="I6" s="1237"/>
      <c r="J6" s="1237"/>
      <c r="K6" s="1237"/>
      <c r="L6" s="1237"/>
      <c r="M6" s="1237"/>
      <c r="N6" s="1237"/>
      <c r="O6" s="1237"/>
      <c r="P6" s="1237"/>
      <c r="Q6" s="1238"/>
    </row>
    <row r="7" spans="1:17">
      <c r="A7" s="1239" t="s">
        <v>1118</v>
      </c>
      <c r="B7" s="1240"/>
      <c r="C7" s="1240"/>
      <c r="D7" s="1240"/>
      <c r="E7" s="1240"/>
      <c r="F7" s="1240"/>
      <c r="G7" s="1240"/>
      <c r="H7" s="1240"/>
      <c r="I7" s="1240"/>
      <c r="J7" s="1240"/>
      <c r="K7" s="1240"/>
      <c r="L7" s="1240"/>
      <c r="M7" s="1240"/>
      <c r="N7" s="1240"/>
      <c r="O7" s="1240"/>
      <c r="P7" s="1240"/>
      <c r="Q7" s="1241"/>
    </row>
    <row r="8" spans="1:17">
      <c r="A8" s="931"/>
      <c r="B8" s="932"/>
      <c r="C8" s="932"/>
      <c r="D8" s="932"/>
      <c r="E8" s="932"/>
      <c r="F8" s="932"/>
      <c r="G8" s="932"/>
      <c r="H8" s="932"/>
      <c r="I8" s="932"/>
      <c r="J8" s="932"/>
      <c r="K8" s="932"/>
      <c r="L8" s="932"/>
      <c r="M8" s="932"/>
      <c r="N8" s="932"/>
      <c r="O8" s="932"/>
      <c r="P8" s="932"/>
      <c r="Q8" s="933"/>
    </row>
    <row r="9" spans="1:17">
      <c r="A9" s="1262" t="s">
        <v>1119</v>
      </c>
      <c r="B9" s="1265"/>
      <c r="C9" s="1265"/>
      <c r="D9" s="1265"/>
      <c r="E9" s="1265"/>
      <c r="F9" s="1265"/>
      <c r="G9" s="1265"/>
      <c r="H9" s="1265"/>
      <c r="I9" s="1265"/>
      <c r="J9" s="1265"/>
      <c r="K9" s="1265"/>
      <c r="L9" s="1265"/>
      <c r="M9" s="1265"/>
      <c r="N9" s="1265"/>
      <c r="O9" s="1265"/>
      <c r="P9" s="1265"/>
      <c r="Q9" s="1266"/>
    </row>
    <row r="10" spans="1:17">
      <c r="A10" s="1276"/>
      <c r="B10" s="1263"/>
      <c r="C10" s="1263"/>
      <c r="D10" s="1263"/>
      <c r="E10" s="1263"/>
      <c r="F10" s="1263"/>
      <c r="G10" s="1263"/>
      <c r="H10" s="1263"/>
      <c r="I10" s="1263"/>
      <c r="J10" s="1263"/>
      <c r="K10" s="1263"/>
      <c r="L10" s="1263"/>
      <c r="M10" s="1263"/>
      <c r="N10" s="1263"/>
      <c r="O10" s="1263"/>
      <c r="P10" s="1263"/>
      <c r="Q10" s="1264"/>
    </row>
    <row r="11" spans="1:17">
      <c r="A11" s="1276"/>
      <c r="B11" s="1263"/>
      <c r="C11" s="1263"/>
      <c r="D11" s="1263"/>
      <c r="E11" s="1263"/>
      <c r="F11" s="1263"/>
      <c r="G11" s="1263"/>
      <c r="H11" s="1263"/>
      <c r="I11" s="1263"/>
      <c r="J11" s="1263"/>
      <c r="K11" s="1263"/>
      <c r="L11" s="1263"/>
      <c r="M11" s="1263"/>
      <c r="N11" s="1263"/>
      <c r="O11" s="1263"/>
      <c r="P11" s="1263"/>
      <c r="Q11" s="1264"/>
    </row>
    <row r="12" spans="1:17">
      <c r="A12" s="1276"/>
      <c r="B12" s="1263"/>
      <c r="C12" s="1263"/>
      <c r="D12" s="1263"/>
      <c r="E12" s="1263"/>
      <c r="F12" s="1263"/>
      <c r="G12" s="1263"/>
      <c r="H12" s="1263"/>
      <c r="I12" s="1263"/>
      <c r="J12" s="1263"/>
      <c r="K12" s="1263"/>
      <c r="L12" s="1263"/>
      <c r="M12" s="1263"/>
      <c r="N12" s="1263"/>
      <c r="O12" s="1263"/>
      <c r="P12" s="1263"/>
      <c r="Q12" s="1264"/>
    </row>
    <row r="13" spans="1:17">
      <c r="A13" s="1276"/>
      <c r="B13" s="1263"/>
      <c r="C13" s="1263"/>
      <c r="D13" s="1263"/>
      <c r="E13" s="1263"/>
      <c r="F13" s="1263"/>
      <c r="G13" s="1263"/>
      <c r="H13" s="1263"/>
      <c r="I13" s="1263"/>
      <c r="J13" s="1263"/>
      <c r="K13" s="1263"/>
      <c r="L13" s="1263"/>
      <c r="M13" s="1263"/>
      <c r="N13" s="1263"/>
      <c r="O13" s="1263"/>
      <c r="P13" s="1263"/>
      <c r="Q13" s="1264"/>
    </row>
    <row r="14" spans="1:17">
      <c r="A14" s="1276"/>
      <c r="B14" s="1263"/>
      <c r="C14" s="1263"/>
      <c r="D14" s="1263"/>
      <c r="E14" s="1263"/>
      <c r="F14" s="1263"/>
      <c r="G14" s="1263"/>
      <c r="H14" s="1263"/>
      <c r="I14" s="1263"/>
      <c r="J14" s="1263"/>
      <c r="K14" s="1263"/>
      <c r="L14" s="1263"/>
      <c r="M14" s="1263"/>
      <c r="N14" s="1263"/>
      <c r="O14" s="1263"/>
      <c r="P14" s="1263"/>
      <c r="Q14" s="1264"/>
    </row>
    <row r="15" spans="1:17">
      <c r="A15" s="1276"/>
      <c r="B15" s="1263"/>
      <c r="C15" s="1263"/>
      <c r="D15" s="1263"/>
      <c r="E15" s="1263"/>
      <c r="F15" s="1263"/>
      <c r="G15" s="1263"/>
      <c r="H15" s="1263"/>
      <c r="I15" s="1263"/>
      <c r="J15" s="1263"/>
      <c r="K15" s="1263"/>
      <c r="L15" s="1263"/>
      <c r="M15" s="1263"/>
      <c r="N15" s="1263"/>
      <c r="O15" s="1263"/>
      <c r="P15" s="1263"/>
      <c r="Q15" s="1264"/>
    </row>
    <row r="16" spans="1:17">
      <c r="A16" s="1276"/>
      <c r="B16" s="1263"/>
      <c r="C16" s="1263"/>
      <c r="D16" s="1263"/>
      <c r="E16" s="1263"/>
      <c r="F16" s="1263"/>
      <c r="G16" s="1263"/>
      <c r="H16" s="1263"/>
      <c r="I16" s="1263"/>
      <c r="J16" s="1263"/>
      <c r="K16" s="1263"/>
      <c r="L16" s="1263"/>
      <c r="M16" s="1263"/>
      <c r="N16" s="1263"/>
      <c r="O16" s="1263"/>
      <c r="P16" s="1263"/>
      <c r="Q16" s="1264"/>
    </row>
    <row r="17" spans="1:17">
      <c r="A17" s="1276"/>
      <c r="B17" s="1263"/>
      <c r="C17" s="1263"/>
      <c r="D17" s="1263"/>
      <c r="E17" s="1263"/>
      <c r="F17" s="1263"/>
      <c r="G17" s="1263"/>
      <c r="H17" s="1263"/>
      <c r="I17" s="1263"/>
      <c r="J17" s="1263"/>
      <c r="K17" s="1263"/>
      <c r="L17" s="1263"/>
      <c r="M17" s="1263"/>
      <c r="N17" s="1263"/>
      <c r="O17" s="1263"/>
      <c r="P17" s="1263"/>
      <c r="Q17" s="1264"/>
    </row>
    <row r="18" spans="1:17" ht="17.25" customHeight="1">
      <c r="A18" s="1273" t="s">
        <v>1502</v>
      </c>
      <c r="B18" s="1274"/>
      <c r="C18" s="1274"/>
      <c r="D18" s="1274"/>
      <c r="E18" s="1274"/>
      <c r="F18" s="1274"/>
      <c r="G18" s="1274"/>
      <c r="H18" s="1274"/>
      <c r="I18" s="1274"/>
      <c r="J18" s="1274"/>
      <c r="K18" s="1274"/>
      <c r="L18" s="1274"/>
      <c r="M18" s="1274"/>
      <c r="N18" s="1274"/>
      <c r="O18" s="1274"/>
      <c r="P18" s="1274"/>
      <c r="Q18" s="1275"/>
    </row>
    <row r="19" spans="1:17">
      <c r="A19" s="1273"/>
      <c r="B19" s="1274"/>
      <c r="C19" s="1274"/>
      <c r="D19" s="1274"/>
      <c r="E19" s="1274"/>
      <c r="F19" s="1274"/>
      <c r="G19" s="1274"/>
      <c r="H19" s="1274"/>
      <c r="I19" s="1274"/>
      <c r="J19" s="1274"/>
      <c r="K19" s="1274"/>
      <c r="L19" s="1274"/>
      <c r="M19" s="1274"/>
      <c r="N19" s="1274"/>
      <c r="O19" s="1274"/>
      <c r="P19" s="1274"/>
      <c r="Q19" s="1275"/>
    </row>
    <row r="20" spans="1:17">
      <c r="A20" s="931"/>
      <c r="B20" s="932"/>
      <c r="C20" s="932"/>
      <c r="D20" s="932"/>
      <c r="E20" s="932"/>
      <c r="F20" s="932"/>
      <c r="G20" s="932"/>
      <c r="H20" s="932"/>
      <c r="I20" s="932"/>
      <c r="J20" s="932"/>
      <c r="K20" s="932"/>
      <c r="L20" s="932"/>
      <c r="M20" s="932"/>
      <c r="N20" s="932"/>
      <c r="O20" s="932"/>
      <c r="P20" s="932"/>
      <c r="Q20" s="933"/>
    </row>
    <row r="21" spans="1:17" s="947" customFormat="1" ht="23.25" customHeight="1">
      <c r="A21" s="943" t="s">
        <v>1037</v>
      </c>
      <c r="B21" s="943" t="s">
        <v>1037</v>
      </c>
      <c r="C21" s="943" t="s">
        <v>1035</v>
      </c>
      <c r="D21" s="943" t="s">
        <v>1044</v>
      </c>
      <c r="E21" s="943" t="s">
        <v>1035</v>
      </c>
      <c r="F21" s="943" t="s">
        <v>1120</v>
      </c>
      <c r="G21" s="943" t="s">
        <v>411</v>
      </c>
      <c r="H21" s="1253" t="s">
        <v>1121</v>
      </c>
      <c r="I21" s="1253"/>
      <c r="J21" s="1253"/>
      <c r="K21" s="943" t="s">
        <v>395</v>
      </c>
      <c r="L21" s="945">
        <v>103314</v>
      </c>
      <c r="M21" s="945">
        <v>103314</v>
      </c>
      <c r="N21" s="945">
        <v>99585</v>
      </c>
      <c r="O21" s="946">
        <v>21553357</v>
      </c>
      <c r="P21" s="946">
        <v>17322189.5</v>
      </c>
      <c r="Q21" s="946">
        <v>13754924.52</v>
      </c>
    </row>
    <row r="22" spans="1:17">
      <c r="A22" s="1236"/>
      <c r="B22" s="1237"/>
      <c r="C22" s="1237"/>
      <c r="D22" s="1237"/>
      <c r="E22" s="1237"/>
      <c r="F22" s="1237"/>
      <c r="G22" s="1237"/>
      <c r="H22" s="1237"/>
      <c r="I22" s="1237"/>
      <c r="J22" s="1237"/>
      <c r="K22" s="1237"/>
      <c r="L22" s="1237"/>
      <c r="M22" s="1237"/>
      <c r="N22" s="1237"/>
      <c r="O22" s="1237"/>
      <c r="P22" s="1237"/>
      <c r="Q22" s="1238"/>
    </row>
    <row r="23" spans="1:17">
      <c r="A23" s="1155" t="s">
        <v>1122</v>
      </c>
      <c r="B23" s="1156"/>
      <c r="C23" s="1156"/>
      <c r="D23" s="1156"/>
      <c r="E23" s="1156"/>
      <c r="F23" s="1156"/>
      <c r="G23" s="1156"/>
      <c r="H23" s="1156"/>
      <c r="I23" s="1156"/>
      <c r="J23" s="1156"/>
      <c r="K23" s="1156"/>
      <c r="L23" s="1156"/>
      <c r="M23" s="1156"/>
      <c r="N23" s="1156"/>
      <c r="O23" s="1156"/>
      <c r="P23" s="1156"/>
      <c r="Q23" s="1157"/>
    </row>
    <row r="24" spans="1:17">
      <c r="A24" s="962"/>
      <c r="B24" s="932"/>
      <c r="C24" s="932"/>
      <c r="D24" s="932"/>
      <c r="E24" s="932"/>
      <c r="F24" s="932"/>
      <c r="G24" s="932"/>
      <c r="H24" s="932"/>
      <c r="I24" s="932"/>
      <c r="J24" s="932"/>
      <c r="K24" s="932"/>
      <c r="L24" s="932"/>
      <c r="M24" s="932"/>
      <c r="N24" s="932"/>
      <c r="O24" s="932"/>
      <c r="P24" s="932"/>
      <c r="Q24" s="933"/>
    </row>
    <row r="25" spans="1:17">
      <c r="A25" s="1262" t="s">
        <v>1123</v>
      </c>
      <c r="B25" s="1265"/>
      <c r="C25" s="1265"/>
      <c r="D25" s="1265"/>
      <c r="E25" s="1265"/>
      <c r="F25" s="1265"/>
      <c r="G25" s="1265"/>
      <c r="H25" s="1265"/>
      <c r="I25" s="1265"/>
      <c r="J25" s="1265"/>
      <c r="K25" s="1265"/>
      <c r="L25" s="1265"/>
      <c r="M25" s="1265"/>
      <c r="N25" s="1265"/>
      <c r="O25" s="1265"/>
      <c r="P25" s="1265"/>
      <c r="Q25" s="1266"/>
    </row>
    <row r="26" spans="1:17">
      <c r="A26" s="1276"/>
      <c r="B26" s="1263"/>
      <c r="C26" s="1263"/>
      <c r="D26" s="1263"/>
      <c r="E26" s="1263"/>
      <c r="F26" s="1263"/>
      <c r="G26" s="1263"/>
      <c r="H26" s="1263"/>
      <c r="I26" s="1263"/>
      <c r="J26" s="1263"/>
      <c r="K26" s="1263"/>
      <c r="L26" s="1263"/>
      <c r="M26" s="1263"/>
      <c r="N26" s="1263"/>
      <c r="O26" s="1263"/>
      <c r="P26" s="1263"/>
      <c r="Q26" s="1264"/>
    </row>
    <row r="27" spans="1:17">
      <c r="A27" s="1276"/>
      <c r="B27" s="1263"/>
      <c r="C27" s="1263"/>
      <c r="D27" s="1263"/>
      <c r="E27" s="1263"/>
      <c r="F27" s="1263"/>
      <c r="G27" s="1263"/>
      <c r="H27" s="1263"/>
      <c r="I27" s="1263"/>
      <c r="J27" s="1263"/>
      <c r="K27" s="1263"/>
      <c r="L27" s="1263"/>
      <c r="M27" s="1263"/>
      <c r="N27" s="1263"/>
      <c r="O27" s="1263"/>
      <c r="P27" s="1263"/>
      <c r="Q27" s="1264"/>
    </row>
    <row r="28" spans="1:17">
      <c r="A28" s="1276"/>
      <c r="B28" s="1263"/>
      <c r="C28" s="1263"/>
      <c r="D28" s="1263"/>
      <c r="E28" s="1263"/>
      <c r="F28" s="1263"/>
      <c r="G28" s="1263"/>
      <c r="H28" s="1263"/>
      <c r="I28" s="1263"/>
      <c r="J28" s="1263"/>
      <c r="K28" s="1263"/>
      <c r="L28" s="1263"/>
      <c r="M28" s="1263"/>
      <c r="N28" s="1263"/>
      <c r="O28" s="1263"/>
      <c r="P28" s="1263"/>
      <c r="Q28" s="1264"/>
    </row>
    <row r="29" spans="1:17">
      <c r="A29" s="1276"/>
      <c r="B29" s="1263"/>
      <c r="C29" s="1263"/>
      <c r="D29" s="1263"/>
      <c r="E29" s="1263"/>
      <c r="F29" s="1263"/>
      <c r="G29" s="1263"/>
      <c r="H29" s="1263"/>
      <c r="I29" s="1263"/>
      <c r="J29" s="1263"/>
      <c r="K29" s="1263"/>
      <c r="L29" s="1263"/>
      <c r="M29" s="1263"/>
      <c r="N29" s="1263"/>
      <c r="O29" s="1263"/>
      <c r="P29" s="1263"/>
      <c r="Q29" s="1264"/>
    </row>
    <row r="30" spans="1:17">
      <c r="A30" s="1276"/>
      <c r="B30" s="1263"/>
      <c r="C30" s="1263"/>
      <c r="D30" s="1263"/>
      <c r="E30" s="1263"/>
      <c r="F30" s="1263"/>
      <c r="G30" s="1263"/>
      <c r="H30" s="1263"/>
      <c r="I30" s="1263"/>
      <c r="J30" s="1263"/>
      <c r="K30" s="1263"/>
      <c r="L30" s="1263"/>
      <c r="M30" s="1263"/>
      <c r="N30" s="1263"/>
      <c r="O30" s="1263"/>
      <c r="P30" s="1263"/>
      <c r="Q30" s="1264"/>
    </row>
    <row r="31" spans="1:17">
      <c r="A31" s="1276"/>
      <c r="B31" s="1263"/>
      <c r="C31" s="1263"/>
      <c r="D31" s="1263"/>
      <c r="E31" s="1263"/>
      <c r="F31" s="1263"/>
      <c r="G31" s="1263"/>
      <c r="H31" s="1263"/>
      <c r="I31" s="1263"/>
      <c r="J31" s="1263"/>
      <c r="K31" s="1263"/>
      <c r="L31" s="1263"/>
      <c r="M31" s="1263"/>
      <c r="N31" s="1263"/>
      <c r="O31" s="1263"/>
      <c r="P31" s="1263"/>
      <c r="Q31" s="1264"/>
    </row>
    <row r="32" spans="1:17">
      <c r="A32" s="1276"/>
      <c r="B32" s="1263"/>
      <c r="C32" s="1263"/>
      <c r="D32" s="1263"/>
      <c r="E32" s="1263"/>
      <c r="F32" s="1263"/>
      <c r="G32" s="1263"/>
      <c r="H32" s="1263"/>
      <c r="I32" s="1263"/>
      <c r="J32" s="1263"/>
      <c r="K32" s="1263"/>
      <c r="L32" s="1263"/>
      <c r="M32" s="1263"/>
      <c r="N32" s="1263"/>
      <c r="O32" s="1263"/>
      <c r="P32" s="1263"/>
      <c r="Q32" s="1264"/>
    </row>
    <row r="33" spans="1:18">
      <c r="A33" s="1273" t="s">
        <v>1503</v>
      </c>
      <c r="B33" s="1274"/>
      <c r="C33" s="1274"/>
      <c r="D33" s="1274"/>
      <c r="E33" s="1274"/>
      <c r="F33" s="1274"/>
      <c r="G33" s="1274"/>
      <c r="H33" s="1274"/>
      <c r="I33" s="1274"/>
      <c r="J33" s="1274"/>
      <c r="K33" s="1274"/>
      <c r="L33" s="1274"/>
      <c r="M33" s="1274"/>
      <c r="N33" s="1274"/>
      <c r="O33" s="1274"/>
      <c r="P33" s="1274"/>
      <c r="Q33" s="1275"/>
    </row>
    <row r="34" spans="1:18" ht="17.25" customHeight="1">
      <c r="A34" s="1273"/>
      <c r="B34" s="1274"/>
      <c r="C34" s="1274"/>
      <c r="D34" s="1274"/>
      <c r="E34" s="1274"/>
      <c r="F34" s="1274"/>
      <c r="G34" s="1274"/>
      <c r="H34" s="1274"/>
      <c r="I34" s="1274"/>
      <c r="J34" s="1274"/>
      <c r="K34" s="1274"/>
      <c r="L34" s="1274"/>
      <c r="M34" s="1274"/>
      <c r="N34" s="1274"/>
      <c r="O34" s="1274"/>
      <c r="P34" s="1274"/>
      <c r="Q34" s="1275"/>
    </row>
    <row r="35" spans="1:18">
      <c r="A35" s="1158"/>
      <c r="B35" s="1159"/>
      <c r="C35" s="1159"/>
      <c r="D35" s="1159"/>
      <c r="E35" s="1159"/>
      <c r="F35" s="1159"/>
      <c r="G35" s="1159"/>
      <c r="H35" s="1159"/>
      <c r="I35" s="1159"/>
      <c r="J35" s="1159"/>
      <c r="K35" s="1159"/>
      <c r="L35" s="1159"/>
      <c r="M35" s="1159"/>
      <c r="N35" s="1159"/>
      <c r="O35" s="1159"/>
      <c r="P35" s="1159"/>
      <c r="Q35" s="1160"/>
    </row>
    <row r="36" spans="1:18" ht="12.75" customHeight="1">
      <c r="A36" s="517"/>
      <c r="B36" s="517"/>
      <c r="C36" s="517"/>
      <c r="D36" s="517"/>
      <c r="E36" s="936"/>
      <c r="F36" s="936"/>
      <c r="G36" s="936"/>
      <c r="H36" s="936"/>
      <c r="I36" s="936"/>
      <c r="J36" s="936"/>
      <c r="K36" s="936"/>
      <c r="L36" s="936"/>
      <c r="M36" s="936"/>
      <c r="N36" s="936"/>
      <c r="O36" s="936"/>
      <c r="P36" s="936"/>
      <c r="Q36" s="936"/>
    </row>
    <row r="37" spans="1:18" ht="12.75" customHeight="1">
      <c r="A37" s="517"/>
      <c r="B37" s="517"/>
      <c r="C37" s="517"/>
      <c r="D37" s="517"/>
      <c r="E37" s="936"/>
      <c r="F37" s="936"/>
      <c r="G37" s="936"/>
      <c r="H37" s="936"/>
      <c r="I37" s="936"/>
      <c r="J37" s="936"/>
      <c r="K37" s="936"/>
      <c r="L37" s="936"/>
      <c r="M37" s="936"/>
      <c r="N37" s="936"/>
      <c r="O37" s="936"/>
      <c r="P37" s="936"/>
      <c r="Q37" s="936"/>
    </row>
    <row r="38" spans="1:18" ht="12.75" customHeight="1">
      <c r="A38" s="517"/>
      <c r="B38" s="517"/>
      <c r="C38" s="517"/>
      <c r="D38" s="517"/>
      <c r="E38" s="936"/>
      <c r="F38" s="936"/>
      <c r="G38" s="936"/>
      <c r="H38" s="936"/>
      <c r="I38" s="936"/>
      <c r="J38" s="936"/>
      <c r="K38" s="936"/>
      <c r="L38" s="936"/>
      <c r="M38" s="936"/>
      <c r="N38" s="936"/>
      <c r="O38" s="936"/>
      <c r="P38" s="936"/>
      <c r="Q38" s="936"/>
    </row>
    <row r="39" spans="1:18" ht="12.75" customHeight="1">
      <c r="A39" s="517"/>
      <c r="B39" s="517"/>
      <c r="C39" s="517"/>
      <c r="D39" s="517"/>
      <c r="E39" s="936"/>
      <c r="F39" s="936"/>
      <c r="G39" s="936"/>
      <c r="H39" s="936"/>
      <c r="I39" s="936"/>
      <c r="J39" s="936"/>
      <c r="K39" s="936"/>
      <c r="L39" s="936"/>
      <c r="M39" s="936"/>
      <c r="N39" s="936"/>
      <c r="O39" s="936"/>
      <c r="P39" s="936"/>
      <c r="Q39" s="936"/>
    </row>
    <row r="40" spans="1:18" ht="13.5" customHeight="1">
      <c r="A40" s="519"/>
      <c r="B40" s="519"/>
      <c r="C40" s="519"/>
      <c r="E40" s="520"/>
      <c r="F40" s="521"/>
      <c r="G40" s="521"/>
      <c r="H40" s="521"/>
      <c r="I40" s="522"/>
      <c r="J40" s="522"/>
      <c r="K40" s="522"/>
      <c r="L40" s="522"/>
      <c r="M40" s="522"/>
      <c r="N40" s="522"/>
      <c r="O40" s="522"/>
      <c r="P40" s="522"/>
      <c r="Q40" s="522"/>
      <c r="R40" s="523"/>
    </row>
    <row r="41" spans="1:18" s="525" customFormat="1" ht="14.25" customHeight="1">
      <c r="A41" s="524" t="s">
        <v>17</v>
      </c>
      <c r="B41" s="524"/>
      <c r="C41" s="524"/>
      <c r="E41" s="526"/>
      <c r="F41" s="527"/>
      <c r="G41" s="527"/>
      <c r="H41" s="527"/>
      <c r="I41" s="522"/>
      <c r="J41" s="528"/>
      <c r="K41" s="1226" t="s">
        <v>18</v>
      </c>
      <c r="L41" s="1226"/>
      <c r="M41" s="1226"/>
      <c r="N41" s="1226"/>
      <c r="O41" s="934"/>
      <c r="P41" s="528"/>
      <c r="Q41" s="528"/>
      <c r="R41" s="530"/>
    </row>
    <row r="42" spans="1:18" s="525" customFormat="1" ht="38.25" customHeight="1">
      <c r="B42" s="1162" t="s">
        <v>1124</v>
      </c>
      <c r="C42" s="1162"/>
      <c r="D42" s="1162"/>
      <c r="E42" s="1162"/>
      <c r="F42" s="1162"/>
      <c r="G42" s="1162"/>
      <c r="H42" s="1162"/>
      <c r="I42" s="1162"/>
      <c r="J42" s="531"/>
      <c r="K42" s="1162" t="s">
        <v>1125</v>
      </c>
      <c r="L42" s="1162"/>
      <c r="M42" s="1162"/>
      <c r="N42" s="1162"/>
      <c r="O42" s="928"/>
    </row>
  </sheetData>
  <mergeCells count="27">
    <mergeCell ref="A1:Q1"/>
    <mergeCell ref="A2:Q2"/>
    <mergeCell ref="A3:A4"/>
    <mergeCell ref="B3:B4"/>
    <mergeCell ref="C3:C4"/>
    <mergeCell ref="D3:D4"/>
    <mergeCell ref="E3:E4"/>
    <mergeCell ref="F3:F4"/>
    <mergeCell ref="G3:G4"/>
    <mergeCell ref="H3:J4"/>
    <mergeCell ref="A25:Q32"/>
    <mergeCell ref="K3:K4"/>
    <mergeCell ref="L3:N3"/>
    <mergeCell ref="O3:Q3"/>
    <mergeCell ref="H5:J5"/>
    <mergeCell ref="A6:Q6"/>
    <mergeCell ref="A7:Q7"/>
    <mergeCell ref="A9:Q17"/>
    <mergeCell ref="A18:Q19"/>
    <mergeCell ref="H21:J21"/>
    <mergeCell ref="A22:Q22"/>
    <mergeCell ref="A23:Q23"/>
    <mergeCell ref="A33:Q34"/>
    <mergeCell ref="A35:Q35"/>
    <mergeCell ref="K41:N41"/>
    <mergeCell ref="B42:I42"/>
    <mergeCell ref="K42:N42"/>
  </mergeCells>
  <printOptions horizontalCentered="1"/>
  <pageMargins left="0.23622047244094491" right="0.23622047244094491" top="1.0236220472440944" bottom="0.74803149606299213" header="0.31496062992125984" footer="0.31496062992125984"/>
  <pageSetup scale="76" fitToHeight="0" orientation="landscape" r:id="rId1"/>
  <headerFooter scaleWithDoc="0" alignWithMargins="0">
    <oddHeader>&amp;L&amp;G&amp;R&amp;G</oddHeader>
    <oddFooter>&amp;R&amp;G</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R38"/>
  <sheetViews>
    <sheetView showGridLines="0" zoomScale="112" zoomScaleNormal="112"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4" width="12.7109375" style="513" customWidth="1"/>
    <col min="15" max="17" width="14.42578125" style="513"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15" customHeight="1">
      <c r="A5" s="944">
        <v>1</v>
      </c>
      <c r="B5" s="944">
        <v>2</v>
      </c>
      <c r="C5" s="944">
        <v>2</v>
      </c>
      <c r="D5" s="944">
        <v>3</v>
      </c>
      <c r="E5" s="944">
        <v>2</v>
      </c>
      <c r="F5" s="944">
        <v>385</v>
      </c>
      <c r="G5" s="944" t="s">
        <v>429</v>
      </c>
      <c r="H5" s="1233" t="s">
        <v>1126</v>
      </c>
      <c r="I5" s="1234"/>
      <c r="J5" s="1235"/>
      <c r="K5" s="944" t="s">
        <v>401</v>
      </c>
      <c r="L5" s="945">
        <v>532208</v>
      </c>
      <c r="M5" s="945">
        <v>532208</v>
      </c>
      <c r="N5" s="945">
        <v>619267</v>
      </c>
      <c r="O5" s="946" t="s">
        <v>1127</v>
      </c>
      <c r="P5" s="946">
        <v>221635720.84999999</v>
      </c>
      <c r="Q5" s="946">
        <v>218477566.12</v>
      </c>
    </row>
    <row r="6" spans="1:17">
      <c r="A6" s="1236"/>
      <c r="B6" s="1237"/>
      <c r="C6" s="1237"/>
      <c r="D6" s="1237"/>
      <c r="E6" s="1237"/>
      <c r="F6" s="1237"/>
      <c r="G6" s="1237"/>
      <c r="H6" s="1237"/>
      <c r="I6" s="1237"/>
      <c r="J6" s="1237"/>
      <c r="K6" s="1237"/>
      <c r="L6" s="1237"/>
      <c r="M6" s="1237"/>
      <c r="N6" s="1237"/>
      <c r="O6" s="1237"/>
      <c r="P6" s="1237"/>
      <c r="Q6" s="1238"/>
    </row>
    <row r="7" spans="1:17" ht="71.25" customHeight="1">
      <c r="A7" s="1239" t="s">
        <v>1128</v>
      </c>
      <c r="B7" s="1240"/>
      <c r="C7" s="1240"/>
      <c r="D7" s="1240"/>
      <c r="E7" s="1240"/>
      <c r="F7" s="1240"/>
      <c r="G7" s="1240"/>
      <c r="H7" s="1240"/>
      <c r="I7" s="1240"/>
      <c r="J7" s="1240"/>
      <c r="K7" s="1240"/>
      <c r="L7" s="1240"/>
      <c r="M7" s="1240"/>
      <c r="N7" s="1240"/>
      <c r="O7" s="1240"/>
      <c r="P7" s="1240"/>
      <c r="Q7" s="1241"/>
    </row>
    <row r="8" spans="1:17">
      <c r="A8" s="931"/>
      <c r="B8" s="932"/>
      <c r="C8" s="932"/>
      <c r="D8" s="932"/>
      <c r="E8" s="932"/>
      <c r="F8" s="932"/>
      <c r="G8" s="932"/>
      <c r="H8" s="932"/>
      <c r="I8" s="932"/>
      <c r="J8" s="932"/>
      <c r="K8" s="932"/>
      <c r="L8" s="932"/>
      <c r="M8" s="932"/>
      <c r="N8" s="932"/>
      <c r="O8" s="932"/>
      <c r="P8" s="932"/>
      <c r="Q8" s="933"/>
    </row>
    <row r="9" spans="1:17">
      <c r="A9" s="1239" t="s">
        <v>1129</v>
      </c>
      <c r="B9" s="1240"/>
      <c r="C9" s="1240"/>
      <c r="D9" s="1240"/>
      <c r="E9" s="1240"/>
      <c r="F9" s="1240"/>
      <c r="G9" s="1240"/>
      <c r="H9" s="1240"/>
      <c r="I9" s="1240"/>
      <c r="J9" s="1240"/>
      <c r="K9" s="1240"/>
      <c r="L9" s="1240"/>
      <c r="M9" s="1240"/>
      <c r="N9" s="1240"/>
      <c r="O9" s="1240"/>
      <c r="P9" s="1240"/>
      <c r="Q9" s="1241"/>
    </row>
    <row r="10" spans="1:17">
      <c r="A10" s="1242"/>
      <c r="B10" s="1243"/>
      <c r="C10" s="1243"/>
      <c r="D10" s="1243"/>
      <c r="E10" s="1243"/>
      <c r="F10" s="1243"/>
      <c r="G10" s="1243"/>
      <c r="H10" s="1243"/>
      <c r="I10" s="1243"/>
      <c r="J10" s="1243"/>
      <c r="K10" s="1243"/>
      <c r="L10" s="1243"/>
      <c r="M10" s="1243"/>
      <c r="N10" s="1243"/>
      <c r="O10" s="1243"/>
      <c r="P10" s="1243"/>
      <c r="Q10" s="1244"/>
    </row>
    <row r="11" spans="1:17">
      <c r="A11" s="1242"/>
      <c r="B11" s="1243"/>
      <c r="C11" s="1243"/>
      <c r="D11" s="1243"/>
      <c r="E11" s="1243"/>
      <c r="F11" s="1243"/>
      <c r="G11" s="1243"/>
      <c r="H11" s="1243"/>
      <c r="I11" s="1243"/>
      <c r="J11" s="1243"/>
      <c r="K11" s="1243"/>
      <c r="L11" s="1243"/>
      <c r="M11" s="1243"/>
      <c r="N11" s="1243"/>
      <c r="O11" s="1243"/>
      <c r="P11" s="1243"/>
      <c r="Q11" s="1244"/>
    </row>
    <row r="12" spans="1:17">
      <c r="A12" s="1242"/>
      <c r="B12" s="1243"/>
      <c r="C12" s="1243"/>
      <c r="D12" s="1243"/>
      <c r="E12" s="1243"/>
      <c r="F12" s="1243"/>
      <c r="G12" s="1243"/>
      <c r="H12" s="1243"/>
      <c r="I12" s="1243"/>
      <c r="J12" s="1243"/>
      <c r="K12" s="1243"/>
      <c r="L12" s="1243"/>
      <c r="M12" s="1243"/>
      <c r="N12" s="1243"/>
      <c r="O12" s="1243"/>
      <c r="P12" s="1243"/>
      <c r="Q12" s="1244"/>
    </row>
    <row r="13" spans="1:17">
      <c r="A13" s="1242"/>
      <c r="B13" s="1243"/>
      <c r="C13" s="1243"/>
      <c r="D13" s="1243"/>
      <c r="E13" s="1243"/>
      <c r="F13" s="1243"/>
      <c r="G13" s="1243"/>
      <c r="H13" s="1243"/>
      <c r="I13" s="1243"/>
      <c r="J13" s="1243"/>
      <c r="K13" s="1243"/>
      <c r="L13" s="1243"/>
      <c r="M13" s="1243"/>
      <c r="N13" s="1243"/>
      <c r="O13" s="1243"/>
      <c r="P13" s="1243"/>
      <c r="Q13" s="1244"/>
    </row>
    <row r="14" spans="1:17">
      <c r="A14" s="1242"/>
      <c r="B14" s="1243"/>
      <c r="C14" s="1243"/>
      <c r="D14" s="1243"/>
      <c r="E14" s="1243"/>
      <c r="F14" s="1243"/>
      <c r="G14" s="1243"/>
      <c r="H14" s="1243"/>
      <c r="I14" s="1243"/>
      <c r="J14" s="1243"/>
      <c r="K14" s="1243"/>
      <c r="L14" s="1243"/>
      <c r="M14" s="1243"/>
      <c r="N14" s="1243"/>
      <c r="O14" s="1243"/>
      <c r="P14" s="1243"/>
      <c r="Q14" s="1244"/>
    </row>
    <row r="15" spans="1:17">
      <c r="A15" s="1242"/>
      <c r="B15" s="1243"/>
      <c r="C15" s="1243"/>
      <c r="D15" s="1243"/>
      <c r="E15" s="1243"/>
      <c r="F15" s="1243"/>
      <c r="G15" s="1243"/>
      <c r="H15" s="1243"/>
      <c r="I15" s="1243"/>
      <c r="J15" s="1243"/>
      <c r="K15" s="1243"/>
      <c r="L15" s="1243"/>
      <c r="M15" s="1243"/>
      <c r="N15" s="1243"/>
      <c r="O15" s="1243"/>
      <c r="P15" s="1243"/>
      <c r="Q15" s="1244"/>
    </row>
    <row r="16" spans="1:17">
      <c r="A16" s="1242"/>
      <c r="B16" s="1243"/>
      <c r="C16" s="1243"/>
      <c r="D16" s="1243"/>
      <c r="E16" s="1243"/>
      <c r="F16" s="1243"/>
      <c r="G16" s="1243"/>
      <c r="H16" s="1243"/>
      <c r="I16" s="1243"/>
      <c r="J16" s="1243"/>
      <c r="K16" s="1243"/>
      <c r="L16" s="1243"/>
      <c r="M16" s="1243"/>
      <c r="N16" s="1243"/>
      <c r="O16" s="1243"/>
      <c r="P16" s="1243"/>
      <c r="Q16" s="1244"/>
    </row>
    <row r="17" spans="1:17">
      <c r="A17" s="1242"/>
      <c r="B17" s="1243"/>
      <c r="C17" s="1243"/>
      <c r="D17" s="1243"/>
      <c r="E17" s="1243"/>
      <c r="F17" s="1243"/>
      <c r="G17" s="1243"/>
      <c r="H17" s="1243"/>
      <c r="I17" s="1243"/>
      <c r="J17" s="1243"/>
      <c r="K17" s="1243"/>
      <c r="L17" s="1243"/>
      <c r="M17" s="1243"/>
      <c r="N17" s="1243"/>
      <c r="O17" s="1243"/>
      <c r="P17" s="1243"/>
      <c r="Q17" s="1244"/>
    </row>
    <row r="18" spans="1:17">
      <c r="A18" s="1242"/>
      <c r="B18" s="1243"/>
      <c r="C18" s="1243"/>
      <c r="D18" s="1243"/>
      <c r="E18" s="1243"/>
      <c r="F18" s="1243"/>
      <c r="G18" s="1243"/>
      <c r="H18" s="1243"/>
      <c r="I18" s="1243"/>
      <c r="J18" s="1243"/>
      <c r="K18" s="1243"/>
      <c r="L18" s="1243"/>
      <c r="M18" s="1243"/>
      <c r="N18" s="1243"/>
      <c r="O18" s="1243"/>
      <c r="P18" s="1243"/>
      <c r="Q18" s="1244"/>
    </row>
    <row r="19" spans="1:17">
      <c r="A19" s="1242"/>
      <c r="B19" s="1243"/>
      <c r="C19" s="1243"/>
      <c r="D19" s="1243"/>
      <c r="E19" s="1243"/>
      <c r="F19" s="1243"/>
      <c r="G19" s="1243"/>
      <c r="H19" s="1243"/>
      <c r="I19" s="1243"/>
      <c r="J19" s="1243"/>
      <c r="K19" s="1243"/>
      <c r="L19" s="1243"/>
      <c r="M19" s="1243"/>
      <c r="N19" s="1243"/>
      <c r="O19" s="1243"/>
      <c r="P19" s="1243"/>
      <c r="Q19" s="1244"/>
    </row>
    <row r="20" spans="1:17">
      <c r="A20" s="1242"/>
      <c r="B20" s="1243"/>
      <c r="C20" s="1243"/>
      <c r="D20" s="1243"/>
      <c r="E20" s="1243"/>
      <c r="F20" s="1243"/>
      <c r="G20" s="1243"/>
      <c r="H20" s="1243"/>
      <c r="I20" s="1243"/>
      <c r="J20" s="1243"/>
      <c r="K20" s="1243"/>
      <c r="L20" s="1243"/>
      <c r="M20" s="1243"/>
      <c r="N20" s="1243"/>
      <c r="O20" s="1243"/>
      <c r="P20" s="1243"/>
      <c r="Q20" s="1244"/>
    </row>
    <row r="21" spans="1:17">
      <c r="A21" s="931"/>
      <c r="B21" s="932"/>
      <c r="C21" s="932"/>
      <c r="D21" s="932"/>
      <c r="E21" s="932"/>
      <c r="F21" s="932"/>
      <c r="G21" s="932"/>
      <c r="H21" s="932"/>
      <c r="I21" s="932"/>
      <c r="J21" s="932"/>
      <c r="K21" s="932"/>
      <c r="L21" s="932"/>
      <c r="M21" s="932"/>
      <c r="N21" s="932"/>
      <c r="O21" s="932"/>
      <c r="P21" s="932"/>
      <c r="Q21" s="933"/>
    </row>
    <row r="22" spans="1:17">
      <c r="A22" s="931"/>
      <c r="B22" s="932"/>
      <c r="C22" s="932"/>
      <c r="D22" s="932"/>
      <c r="E22" s="932"/>
      <c r="F22" s="932"/>
      <c r="G22" s="932"/>
      <c r="H22" s="932"/>
      <c r="I22" s="932"/>
      <c r="J22" s="932"/>
      <c r="K22" s="932"/>
      <c r="L22" s="932"/>
      <c r="M22" s="932"/>
      <c r="N22" s="932"/>
      <c r="O22" s="932"/>
      <c r="P22" s="932"/>
      <c r="Q22" s="933"/>
    </row>
    <row r="23" spans="1:17">
      <c r="A23" s="931"/>
      <c r="B23" s="932"/>
      <c r="C23" s="932"/>
      <c r="D23" s="932"/>
      <c r="E23" s="932"/>
      <c r="F23" s="932"/>
      <c r="G23" s="932"/>
      <c r="H23" s="932"/>
      <c r="I23" s="932"/>
      <c r="J23" s="932"/>
      <c r="K23" s="932"/>
      <c r="L23" s="932"/>
      <c r="M23" s="932"/>
      <c r="N23" s="932"/>
      <c r="O23" s="932"/>
      <c r="P23" s="932"/>
      <c r="Q23" s="933"/>
    </row>
    <row r="24" spans="1:17">
      <c r="A24" s="931"/>
      <c r="B24" s="932"/>
      <c r="C24" s="932"/>
      <c r="D24" s="932"/>
      <c r="E24" s="932"/>
      <c r="F24" s="932"/>
      <c r="G24" s="932"/>
      <c r="H24" s="932"/>
      <c r="I24" s="932"/>
      <c r="J24" s="932"/>
      <c r="K24" s="932"/>
      <c r="L24" s="932"/>
      <c r="M24" s="932"/>
      <c r="N24" s="932"/>
      <c r="O24" s="932"/>
      <c r="P24" s="932"/>
      <c r="Q24" s="933"/>
    </row>
    <row r="25" spans="1:17">
      <c r="A25" s="931"/>
      <c r="B25" s="932"/>
      <c r="C25" s="932"/>
      <c r="D25" s="932"/>
      <c r="E25" s="932"/>
      <c r="F25" s="932"/>
      <c r="G25" s="932"/>
      <c r="H25" s="932"/>
      <c r="I25" s="932"/>
      <c r="J25" s="932"/>
      <c r="K25" s="932"/>
      <c r="L25" s="932"/>
      <c r="M25" s="932"/>
      <c r="N25" s="932"/>
      <c r="O25" s="932"/>
      <c r="P25" s="932"/>
      <c r="Q25" s="933"/>
    </row>
    <row r="26" spans="1:17">
      <c r="A26" s="931"/>
      <c r="B26" s="932"/>
      <c r="C26" s="932"/>
      <c r="D26" s="932"/>
      <c r="E26" s="932"/>
      <c r="F26" s="932"/>
      <c r="G26" s="932"/>
      <c r="H26" s="932"/>
      <c r="I26" s="932"/>
      <c r="J26" s="932"/>
      <c r="K26" s="932"/>
      <c r="L26" s="932"/>
      <c r="M26" s="932"/>
      <c r="N26" s="932"/>
      <c r="O26" s="932"/>
      <c r="P26" s="932"/>
      <c r="Q26" s="933"/>
    </row>
    <row r="27" spans="1:17">
      <c r="A27" s="931"/>
      <c r="B27" s="932"/>
      <c r="C27" s="932"/>
      <c r="D27" s="932"/>
      <c r="E27" s="932"/>
      <c r="F27" s="932"/>
      <c r="G27" s="932"/>
      <c r="H27" s="932"/>
      <c r="I27" s="932"/>
      <c r="J27" s="932"/>
      <c r="K27" s="932"/>
      <c r="L27" s="932"/>
      <c r="M27" s="932"/>
      <c r="N27" s="932"/>
      <c r="O27" s="932"/>
      <c r="P27" s="932"/>
      <c r="Q27" s="933"/>
    </row>
    <row r="28" spans="1:17">
      <c r="A28" s="1155"/>
      <c r="B28" s="1156"/>
      <c r="C28" s="1156"/>
      <c r="D28" s="1156"/>
      <c r="E28" s="1156"/>
      <c r="F28" s="1156"/>
      <c r="G28" s="1156"/>
      <c r="H28" s="1156"/>
      <c r="I28" s="1156"/>
      <c r="J28" s="1156"/>
      <c r="K28" s="1156"/>
      <c r="L28" s="1156"/>
      <c r="M28" s="1156"/>
      <c r="N28" s="1156"/>
      <c r="O28" s="1156"/>
      <c r="P28" s="1156"/>
      <c r="Q28" s="1157"/>
    </row>
    <row r="29" spans="1:17">
      <c r="A29" s="931"/>
      <c r="B29" s="932"/>
      <c r="C29" s="932"/>
      <c r="D29" s="932"/>
      <c r="E29" s="932"/>
      <c r="F29" s="932"/>
      <c r="G29" s="932"/>
      <c r="H29" s="932"/>
      <c r="I29" s="932"/>
      <c r="J29" s="932"/>
      <c r="K29" s="932"/>
      <c r="L29" s="932"/>
      <c r="M29" s="932"/>
      <c r="N29" s="932"/>
      <c r="O29" s="932"/>
      <c r="P29" s="932"/>
      <c r="Q29" s="933"/>
    </row>
    <row r="30" spans="1:17">
      <c r="A30" s="931"/>
      <c r="B30" s="932"/>
      <c r="C30" s="932"/>
      <c r="D30" s="932"/>
      <c r="E30" s="932"/>
      <c r="F30" s="932"/>
      <c r="G30" s="932"/>
      <c r="H30" s="932"/>
      <c r="I30" s="932"/>
      <c r="J30" s="932"/>
      <c r="K30" s="932"/>
      <c r="L30" s="932"/>
      <c r="M30" s="932"/>
      <c r="N30" s="932"/>
      <c r="O30" s="932"/>
      <c r="P30" s="932"/>
      <c r="Q30" s="933"/>
    </row>
    <row r="31" spans="1:17">
      <c r="A31" s="1158"/>
      <c r="B31" s="1159"/>
      <c r="C31" s="1159"/>
      <c r="D31" s="1159"/>
      <c r="E31" s="1159"/>
      <c r="F31" s="1159"/>
      <c r="G31" s="1159"/>
      <c r="H31" s="1159"/>
      <c r="I31" s="1159"/>
      <c r="J31" s="1159"/>
      <c r="K31" s="1159"/>
      <c r="L31" s="1159"/>
      <c r="M31" s="1159"/>
      <c r="N31" s="1159"/>
      <c r="O31" s="1159"/>
      <c r="P31" s="1159"/>
      <c r="Q31" s="1160"/>
    </row>
    <row r="32" spans="1:17" ht="12.75" customHeight="1">
      <c r="A32" s="517"/>
      <c r="B32" s="517"/>
      <c r="C32" s="517"/>
      <c r="D32" s="517"/>
      <c r="E32" s="936"/>
      <c r="F32" s="936"/>
      <c r="G32" s="936"/>
      <c r="H32" s="936"/>
      <c r="I32" s="936"/>
      <c r="J32" s="936"/>
      <c r="K32" s="936"/>
      <c r="L32" s="936"/>
      <c r="M32" s="936"/>
      <c r="N32" s="936"/>
      <c r="O32" s="936"/>
      <c r="P32" s="936"/>
      <c r="Q32" s="936"/>
    </row>
    <row r="33" spans="1:18" ht="12.75" customHeight="1">
      <c r="A33" s="517"/>
      <c r="B33" s="517"/>
      <c r="C33" s="517"/>
      <c r="D33" s="517"/>
      <c r="E33" s="936"/>
      <c r="F33" s="936"/>
      <c r="G33" s="936"/>
      <c r="H33" s="936"/>
      <c r="I33" s="936"/>
      <c r="J33" s="936"/>
      <c r="K33" s="936"/>
      <c r="L33" s="936"/>
      <c r="M33" s="936"/>
      <c r="N33" s="936"/>
      <c r="O33" s="936"/>
      <c r="P33" s="936"/>
      <c r="Q33" s="936"/>
    </row>
    <row r="34" spans="1:18" ht="12.75" customHeight="1">
      <c r="A34" s="517"/>
      <c r="B34" s="517"/>
      <c r="C34" s="517"/>
      <c r="D34" s="517"/>
      <c r="E34" s="936"/>
      <c r="F34" s="936" t="s">
        <v>241</v>
      </c>
      <c r="G34" s="936"/>
      <c r="H34" s="936"/>
      <c r="I34" s="936"/>
      <c r="J34" s="936"/>
      <c r="K34" s="936"/>
      <c r="L34" s="1189"/>
      <c r="M34" s="1189"/>
      <c r="N34" s="936"/>
      <c r="O34" s="936"/>
      <c r="P34" s="936"/>
      <c r="Q34" s="936"/>
    </row>
    <row r="35" spans="1:18" ht="12.75" customHeight="1">
      <c r="A35" s="517"/>
      <c r="B35" s="517"/>
      <c r="C35" s="517"/>
      <c r="D35" s="517"/>
      <c r="E35" s="936"/>
      <c r="F35" s="936"/>
      <c r="G35" s="936"/>
      <c r="H35" s="936"/>
      <c r="I35" s="936"/>
      <c r="J35" s="936"/>
      <c r="K35" s="936"/>
      <c r="L35" s="938"/>
      <c r="M35" s="938"/>
      <c r="N35" s="936"/>
      <c r="O35" s="936"/>
      <c r="P35" s="936"/>
      <c r="Q35" s="936"/>
    </row>
    <row r="36" spans="1:18" ht="13.5" customHeight="1">
      <c r="A36" s="519"/>
      <c r="B36" s="519"/>
      <c r="C36" s="519"/>
      <c r="E36" s="520"/>
      <c r="F36" s="521"/>
      <c r="G36" s="521"/>
      <c r="H36" s="521"/>
      <c r="I36" s="522"/>
      <c r="J36" s="522"/>
      <c r="K36" s="522"/>
      <c r="L36" s="1277"/>
      <c r="M36" s="1277"/>
      <c r="N36" s="522"/>
      <c r="O36" s="522"/>
      <c r="P36" s="522"/>
      <c r="Q36" s="522"/>
      <c r="R36" s="523"/>
    </row>
    <row r="37" spans="1:18" s="525" customFormat="1" ht="14.25" customHeight="1">
      <c r="A37" s="524" t="s">
        <v>17</v>
      </c>
      <c r="B37" s="524"/>
      <c r="C37" s="524"/>
      <c r="E37" s="526"/>
      <c r="F37" s="527"/>
      <c r="G37" s="527"/>
      <c r="H37" s="527"/>
      <c r="I37" s="522"/>
      <c r="J37" s="528"/>
      <c r="K37" s="1226" t="s">
        <v>18</v>
      </c>
      <c r="L37" s="1226"/>
      <c r="M37" s="1226"/>
      <c r="N37" s="1226"/>
      <c r="O37" s="934"/>
      <c r="P37" s="528"/>
      <c r="Q37" s="528"/>
      <c r="R37" s="530"/>
    </row>
    <row r="38" spans="1:18" s="525" customFormat="1" ht="45.75" customHeight="1">
      <c r="B38" s="1162" t="s">
        <v>1130</v>
      </c>
      <c r="C38" s="1162"/>
      <c r="D38" s="1162"/>
      <c r="E38" s="1162"/>
      <c r="F38" s="1162"/>
      <c r="G38" s="1162"/>
      <c r="H38" s="1162"/>
      <c r="I38" s="1162"/>
      <c r="J38" s="531"/>
      <c r="K38" s="1162" t="s">
        <v>1131</v>
      </c>
      <c r="L38" s="1162"/>
      <c r="M38" s="1162"/>
      <c r="N38" s="1162"/>
      <c r="O38" s="928"/>
    </row>
  </sheetData>
  <mergeCells count="24">
    <mergeCell ref="A7:Q7"/>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38:I38"/>
    <mergeCell ref="K38:N38"/>
    <mergeCell ref="A9:Q20"/>
    <mergeCell ref="A28:Q28"/>
    <mergeCell ref="A31:Q31"/>
    <mergeCell ref="L34:M34"/>
    <mergeCell ref="L36:M36"/>
    <mergeCell ref="K37:N37"/>
  </mergeCells>
  <printOptions horizontalCentered="1"/>
  <pageMargins left="0.23622047244094491" right="0.23622047244094491" top="1.0236220472440944" bottom="0.74803149606299213" header="0.31496062992125984" footer="0.31496062992125984"/>
  <pageSetup scale="74" fitToHeight="0" orientation="landscape" r:id="rId1"/>
  <headerFooter scaleWithDoc="0" alignWithMargins="0">
    <oddHeader>&amp;L&amp;G&amp;R&amp;G</oddHeader>
    <oddFooter>&amp;R&amp;G</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R40"/>
  <sheetViews>
    <sheetView showGridLines="0" topLeftCell="A7" zoomScale="112" zoomScaleNormal="112"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4" width="12.7109375" style="513" customWidth="1"/>
    <col min="15" max="17" width="13.7109375" style="513"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15" customHeight="1">
      <c r="A5" s="943">
        <v>1</v>
      </c>
      <c r="B5" s="943">
        <v>2</v>
      </c>
      <c r="C5" s="943">
        <v>2</v>
      </c>
      <c r="D5" s="943">
        <v>3</v>
      </c>
      <c r="E5" s="943">
        <v>2</v>
      </c>
      <c r="F5" s="943" t="s">
        <v>1132</v>
      </c>
      <c r="G5" s="943" t="s">
        <v>429</v>
      </c>
      <c r="H5" s="1253" t="s">
        <v>435</v>
      </c>
      <c r="I5" s="1253"/>
      <c r="J5" s="1253"/>
      <c r="K5" s="944" t="s">
        <v>401</v>
      </c>
      <c r="L5" s="945">
        <v>294061</v>
      </c>
      <c r="M5" s="945">
        <v>294061</v>
      </c>
      <c r="N5" s="945">
        <v>346884</v>
      </c>
      <c r="O5" s="943" t="s">
        <v>1133</v>
      </c>
      <c r="P5" s="943" t="s">
        <v>1134</v>
      </c>
      <c r="Q5" s="943" t="s">
        <v>1135</v>
      </c>
    </row>
    <row r="6" spans="1:17">
      <c r="A6" s="1236"/>
      <c r="B6" s="1237"/>
      <c r="C6" s="1237"/>
      <c r="D6" s="1237"/>
      <c r="E6" s="1237"/>
      <c r="F6" s="1237"/>
      <c r="G6" s="1237"/>
      <c r="H6" s="1237"/>
      <c r="I6" s="1237"/>
      <c r="J6" s="1237"/>
      <c r="K6" s="1237"/>
      <c r="L6" s="1237"/>
      <c r="M6" s="1237"/>
      <c r="N6" s="1237"/>
      <c r="O6" s="1237"/>
      <c r="P6" s="1237"/>
      <c r="Q6" s="1238"/>
    </row>
    <row r="7" spans="1:17">
      <c r="A7" s="1239" t="s">
        <v>1136</v>
      </c>
      <c r="B7" s="1240"/>
      <c r="C7" s="1240"/>
      <c r="D7" s="1240"/>
      <c r="E7" s="1240"/>
      <c r="F7" s="1240"/>
      <c r="G7" s="1240"/>
      <c r="H7" s="1240"/>
      <c r="I7" s="1240"/>
      <c r="J7" s="1240"/>
      <c r="K7" s="1240"/>
      <c r="L7" s="1240"/>
      <c r="M7" s="1240"/>
      <c r="N7" s="1240"/>
      <c r="O7" s="1240"/>
      <c r="P7" s="1240"/>
      <c r="Q7" s="1241"/>
    </row>
    <row r="8" spans="1:17">
      <c r="A8" s="1242"/>
      <c r="B8" s="1243"/>
      <c r="C8" s="1243"/>
      <c r="D8" s="1243"/>
      <c r="E8" s="1243"/>
      <c r="F8" s="1243"/>
      <c r="G8" s="1243"/>
      <c r="H8" s="1243"/>
      <c r="I8" s="1243"/>
      <c r="J8" s="1243"/>
      <c r="K8" s="1243"/>
      <c r="L8" s="1243"/>
      <c r="M8" s="1243"/>
      <c r="N8" s="1243"/>
      <c r="O8" s="1243"/>
      <c r="P8" s="1243"/>
      <c r="Q8" s="1244"/>
    </row>
    <row r="9" spans="1:17">
      <c r="A9" s="1242"/>
      <c r="B9" s="1243"/>
      <c r="C9" s="1243"/>
      <c r="D9" s="1243"/>
      <c r="E9" s="1243"/>
      <c r="F9" s="1243"/>
      <c r="G9" s="1243"/>
      <c r="H9" s="1243"/>
      <c r="I9" s="1243"/>
      <c r="J9" s="1243"/>
      <c r="K9" s="1243"/>
      <c r="L9" s="1243"/>
      <c r="M9" s="1243"/>
      <c r="N9" s="1243"/>
      <c r="O9" s="1243"/>
      <c r="P9" s="1243"/>
      <c r="Q9" s="1244"/>
    </row>
    <row r="10" spans="1:17">
      <c r="A10" s="962"/>
      <c r="B10" s="932"/>
      <c r="C10" s="932"/>
      <c r="D10" s="932"/>
      <c r="E10" s="932"/>
      <c r="F10" s="932"/>
      <c r="G10" s="932"/>
      <c r="H10" s="932"/>
      <c r="I10" s="932"/>
      <c r="J10" s="932"/>
      <c r="K10" s="932"/>
      <c r="L10" s="932"/>
      <c r="M10" s="932"/>
      <c r="N10" s="932"/>
      <c r="O10" s="932"/>
      <c r="P10" s="932"/>
      <c r="Q10" s="933"/>
    </row>
    <row r="11" spans="1:17">
      <c r="A11" s="1239" t="s">
        <v>1137</v>
      </c>
      <c r="B11" s="1240"/>
      <c r="C11" s="1240"/>
      <c r="D11" s="1240"/>
      <c r="E11" s="1240"/>
      <c r="F11" s="1240"/>
      <c r="G11" s="1240"/>
      <c r="H11" s="1240"/>
      <c r="I11" s="1240"/>
      <c r="J11" s="1240"/>
      <c r="K11" s="1240"/>
      <c r="L11" s="1240"/>
      <c r="M11" s="1240"/>
      <c r="N11" s="1240"/>
      <c r="O11" s="1240"/>
      <c r="P11" s="1240"/>
      <c r="Q11" s="1241"/>
    </row>
    <row r="12" spans="1:17">
      <c r="A12" s="1278"/>
      <c r="B12" s="1279"/>
      <c r="C12" s="1279"/>
      <c r="D12" s="1279"/>
      <c r="E12" s="1279"/>
      <c r="F12" s="1279"/>
      <c r="G12" s="1279"/>
      <c r="H12" s="1279"/>
      <c r="I12" s="1279"/>
      <c r="J12" s="1279"/>
      <c r="K12" s="1279"/>
      <c r="L12" s="1279"/>
      <c r="M12" s="1279"/>
      <c r="N12" s="1279"/>
      <c r="O12" s="1279"/>
      <c r="P12" s="1279"/>
      <c r="Q12" s="1280"/>
    </row>
    <row r="13" spans="1:17">
      <c r="A13" s="1278"/>
      <c r="B13" s="1279"/>
      <c r="C13" s="1279"/>
      <c r="D13" s="1279"/>
      <c r="E13" s="1279"/>
      <c r="F13" s="1279"/>
      <c r="G13" s="1279"/>
      <c r="H13" s="1279"/>
      <c r="I13" s="1279"/>
      <c r="J13" s="1279"/>
      <c r="K13" s="1279"/>
      <c r="L13" s="1279"/>
      <c r="M13" s="1279"/>
      <c r="N13" s="1279"/>
      <c r="O13" s="1279"/>
      <c r="P13" s="1279"/>
      <c r="Q13" s="1280"/>
    </row>
    <row r="14" spans="1:17">
      <c r="A14" s="1278"/>
      <c r="B14" s="1279"/>
      <c r="C14" s="1279"/>
      <c r="D14" s="1279"/>
      <c r="E14" s="1279"/>
      <c r="F14" s="1279"/>
      <c r="G14" s="1279"/>
      <c r="H14" s="1279"/>
      <c r="I14" s="1279"/>
      <c r="J14" s="1279"/>
      <c r="K14" s="1279"/>
      <c r="L14" s="1279"/>
      <c r="M14" s="1279"/>
      <c r="N14" s="1279"/>
      <c r="O14" s="1279"/>
      <c r="P14" s="1279"/>
      <c r="Q14" s="1280"/>
    </row>
    <row r="15" spans="1:17">
      <c r="A15" s="1278"/>
      <c r="B15" s="1279"/>
      <c r="C15" s="1279"/>
      <c r="D15" s="1279"/>
      <c r="E15" s="1279"/>
      <c r="F15" s="1279"/>
      <c r="G15" s="1279"/>
      <c r="H15" s="1279"/>
      <c r="I15" s="1279"/>
      <c r="J15" s="1279"/>
      <c r="K15" s="1279"/>
      <c r="L15" s="1279"/>
      <c r="M15" s="1279"/>
      <c r="N15" s="1279"/>
      <c r="O15" s="1279"/>
      <c r="P15" s="1279"/>
      <c r="Q15" s="1280"/>
    </row>
    <row r="16" spans="1:17">
      <c r="A16" s="1278"/>
      <c r="B16" s="1279"/>
      <c r="C16" s="1279"/>
      <c r="D16" s="1279"/>
      <c r="E16" s="1279"/>
      <c r="F16" s="1279"/>
      <c r="G16" s="1279"/>
      <c r="H16" s="1279"/>
      <c r="I16" s="1279"/>
      <c r="J16" s="1279"/>
      <c r="K16" s="1279"/>
      <c r="L16" s="1279"/>
      <c r="M16" s="1279"/>
      <c r="N16" s="1279"/>
      <c r="O16" s="1279"/>
      <c r="P16" s="1279"/>
      <c r="Q16" s="1280"/>
    </row>
    <row r="17" spans="1:17">
      <c r="A17" s="1278"/>
      <c r="B17" s="1279"/>
      <c r="C17" s="1279"/>
      <c r="D17" s="1279"/>
      <c r="E17" s="1279"/>
      <c r="F17" s="1279"/>
      <c r="G17" s="1279"/>
      <c r="H17" s="1279"/>
      <c r="I17" s="1279"/>
      <c r="J17" s="1279"/>
      <c r="K17" s="1279"/>
      <c r="L17" s="1279"/>
      <c r="M17" s="1279"/>
      <c r="N17" s="1279"/>
      <c r="O17" s="1279"/>
      <c r="P17" s="1279"/>
      <c r="Q17" s="1280"/>
    </row>
    <row r="18" spans="1:17">
      <c r="A18" s="1278"/>
      <c r="B18" s="1279"/>
      <c r="C18" s="1279"/>
      <c r="D18" s="1279"/>
      <c r="E18" s="1279"/>
      <c r="F18" s="1279"/>
      <c r="G18" s="1279"/>
      <c r="H18" s="1279"/>
      <c r="I18" s="1279"/>
      <c r="J18" s="1279"/>
      <c r="K18" s="1279"/>
      <c r="L18" s="1279"/>
      <c r="M18" s="1279"/>
      <c r="N18" s="1279"/>
      <c r="O18" s="1279"/>
      <c r="P18" s="1279"/>
      <c r="Q18" s="1280"/>
    </row>
    <row r="19" spans="1:17">
      <c r="A19" s="1278"/>
      <c r="B19" s="1279"/>
      <c r="C19" s="1279"/>
      <c r="D19" s="1279"/>
      <c r="E19" s="1279"/>
      <c r="F19" s="1279"/>
      <c r="G19" s="1279"/>
      <c r="H19" s="1279"/>
      <c r="I19" s="1279"/>
      <c r="J19" s="1279"/>
      <c r="K19" s="1279"/>
      <c r="L19" s="1279"/>
      <c r="M19" s="1279"/>
      <c r="N19" s="1279"/>
      <c r="O19" s="1279"/>
      <c r="P19" s="1279"/>
      <c r="Q19" s="1280"/>
    </row>
    <row r="20" spans="1:17">
      <c r="A20" s="1278"/>
      <c r="B20" s="1279"/>
      <c r="C20" s="1279"/>
      <c r="D20" s="1279"/>
      <c r="E20" s="1279"/>
      <c r="F20" s="1279"/>
      <c r="G20" s="1279"/>
      <c r="H20" s="1279"/>
      <c r="I20" s="1279"/>
      <c r="J20" s="1279"/>
      <c r="K20" s="1279"/>
      <c r="L20" s="1279"/>
      <c r="M20" s="1279"/>
      <c r="N20" s="1279"/>
      <c r="O20" s="1279"/>
      <c r="P20" s="1279"/>
      <c r="Q20" s="1280"/>
    </row>
    <row r="21" spans="1:17">
      <c r="A21" s="1278"/>
      <c r="B21" s="1279"/>
      <c r="C21" s="1279"/>
      <c r="D21" s="1279"/>
      <c r="E21" s="1279"/>
      <c r="F21" s="1279"/>
      <c r="G21" s="1279"/>
      <c r="H21" s="1279"/>
      <c r="I21" s="1279"/>
      <c r="J21" s="1279"/>
      <c r="K21" s="1279"/>
      <c r="L21" s="1279"/>
      <c r="M21" s="1279"/>
      <c r="N21" s="1279"/>
      <c r="O21" s="1279"/>
      <c r="P21" s="1279"/>
      <c r="Q21" s="1280"/>
    </row>
    <row r="22" spans="1:17">
      <c r="A22" s="931"/>
      <c r="B22" s="932"/>
      <c r="C22" s="932"/>
      <c r="D22" s="932"/>
      <c r="E22" s="932"/>
      <c r="F22" s="932"/>
      <c r="G22" s="932"/>
      <c r="H22" s="932"/>
      <c r="I22" s="932"/>
      <c r="J22" s="932"/>
      <c r="K22" s="932"/>
      <c r="L22" s="932"/>
      <c r="M22" s="932"/>
      <c r="N22" s="932"/>
      <c r="O22" s="932"/>
      <c r="P22" s="932"/>
      <c r="Q22" s="933"/>
    </row>
    <row r="23" spans="1:17">
      <c r="A23" s="931"/>
      <c r="B23" s="932"/>
      <c r="C23" s="932"/>
      <c r="D23" s="932"/>
      <c r="E23" s="932"/>
      <c r="F23" s="932"/>
      <c r="G23" s="932"/>
      <c r="H23" s="932"/>
      <c r="I23" s="932"/>
      <c r="J23" s="932"/>
      <c r="K23" s="932"/>
      <c r="L23" s="932"/>
      <c r="M23" s="932"/>
      <c r="N23" s="932"/>
      <c r="O23" s="932"/>
      <c r="P23" s="932"/>
      <c r="Q23" s="933"/>
    </row>
    <row r="24" spans="1:17">
      <c r="A24" s="931"/>
      <c r="B24" s="932"/>
      <c r="C24" s="932"/>
      <c r="D24" s="932"/>
      <c r="E24" s="932"/>
      <c r="F24" s="932"/>
      <c r="G24" s="932"/>
      <c r="H24" s="932"/>
      <c r="I24" s="932"/>
      <c r="J24" s="932"/>
      <c r="K24" s="932"/>
      <c r="L24" s="932"/>
      <c r="M24" s="932"/>
      <c r="N24" s="932"/>
      <c r="O24" s="932"/>
      <c r="P24" s="932"/>
      <c r="Q24" s="933"/>
    </row>
    <row r="25" spans="1:17">
      <c r="A25" s="931"/>
      <c r="B25" s="932"/>
      <c r="C25" s="932"/>
      <c r="D25" s="932"/>
      <c r="E25" s="932"/>
      <c r="F25" s="932"/>
      <c r="G25" s="932"/>
      <c r="H25" s="932"/>
      <c r="I25" s="932"/>
      <c r="J25" s="932"/>
      <c r="K25" s="932"/>
      <c r="L25" s="932"/>
      <c r="M25" s="932"/>
      <c r="N25" s="932"/>
      <c r="O25" s="932"/>
      <c r="P25" s="932"/>
      <c r="Q25" s="933"/>
    </row>
    <row r="26" spans="1:17">
      <c r="A26" s="931"/>
      <c r="B26" s="932"/>
      <c r="C26" s="932"/>
      <c r="D26" s="932"/>
      <c r="E26" s="932"/>
      <c r="F26" s="932"/>
      <c r="G26" s="932"/>
      <c r="H26" s="932"/>
      <c r="I26" s="932"/>
      <c r="J26" s="932"/>
      <c r="K26" s="932"/>
      <c r="L26" s="932"/>
      <c r="M26" s="932"/>
      <c r="N26" s="932"/>
      <c r="O26" s="932"/>
      <c r="P26" s="932"/>
      <c r="Q26" s="933"/>
    </row>
    <row r="27" spans="1:17">
      <c r="A27" s="931"/>
      <c r="B27" s="932"/>
      <c r="C27" s="932"/>
      <c r="D27" s="932"/>
      <c r="E27" s="932"/>
      <c r="F27" s="932"/>
      <c r="G27" s="932"/>
      <c r="H27" s="932"/>
      <c r="I27" s="932"/>
      <c r="J27" s="932"/>
      <c r="K27" s="932"/>
      <c r="L27" s="932"/>
      <c r="M27" s="932"/>
      <c r="N27" s="932"/>
      <c r="O27" s="932"/>
      <c r="P27" s="932"/>
      <c r="Q27" s="933"/>
    </row>
    <row r="28" spans="1:17">
      <c r="A28" s="931"/>
      <c r="B28" s="932"/>
      <c r="C28" s="932"/>
      <c r="D28" s="932"/>
      <c r="E28" s="932"/>
      <c r="F28" s="932"/>
      <c r="G28" s="932"/>
      <c r="H28" s="932"/>
      <c r="I28" s="932"/>
      <c r="J28" s="932"/>
      <c r="K28" s="932"/>
      <c r="L28" s="932"/>
      <c r="M28" s="932"/>
      <c r="N28" s="932"/>
      <c r="O28" s="932"/>
      <c r="P28" s="932"/>
      <c r="Q28" s="933"/>
    </row>
    <row r="29" spans="1:17">
      <c r="A29" s="931"/>
      <c r="B29" s="932"/>
      <c r="C29" s="932"/>
      <c r="D29" s="932"/>
      <c r="E29" s="932"/>
      <c r="F29" s="932"/>
      <c r="G29" s="932"/>
      <c r="H29" s="932"/>
      <c r="I29" s="932"/>
      <c r="J29" s="932"/>
      <c r="K29" s="932"/>
      <c r="L29" s="932"/>
      <c r="M29" s="932"/>
      <c r="N29" s="932"/>
      <c r="O29" s="932"/>
      <c r="P29" s="932"/>
      <c r="Q29" s="933"/>
    </row>
    <row r="30" spans="1:17">
      <c r="A30" s="1155"/>
      <c r="B30" s="1156"/>
      <c r="C30" s="1156"/>
      <c r="D30" s="1156"/>
      <c r="E30" s="1156"/>
      <c r="F30" s="1156"/>
      <c r="G30" s="1156"/>
      <c r="H30" s="1156"/>
      <c r="I30" s="1156"/>
      <c r="J30" s="1156"/>
      <c r="K30" s="1156"/>
      <c r="L30" s="1156"/>
      <c r="M30" s="1156"/>
      <c r="N30" s="1156"/>
      <c r="O30" s="1156"/>
      <c r="P30" s="1156"/>
      <c r="Q30" s="1157"/>
    </row>
    <row r="31" spans="1:17">
      <c r="A31" s="931"/>
      <c r="B31" s="932"/>
      <c r="C31" s="932"/>
      <c r="D31" s="932"/>
      <c r="E31" s="932"/>
      <c r="F31" s="932"/>
      <c r="G31" s="932"/>
      <c r="H31" s="932"/>
      <c r="I31" s="932"/>
      <c r="J31" s="932"/>
      <c r="K31" s="932"/>
      <c r="L31" s="932"/>
      <c r="M31" s="932"/>
      <c r="N31" s="932"/>
      <c r="O31" s="932"/>
      <c r="P31" s="932"/>
      <c r="Q31" s="933"/>
    </row>
    <row r="32" spans="1:17">
      <c r="A32" s="931"/>
      <c r="B32" s="932"/>
      <c r="C32" s="932"/>
      <c r="D32" s="932"/>
      <c r="E32" s="932"/>
      <c r="F32" s="932"/>
      <c r="G32" s="932"/>
      <c r="H32" s="932"/>
      <c r="I32" s="932"/>
      <c r="J32" s="932"/>
      <c r="K32" s="932"/>
      <c r="L32" s="932"/>
      <c r="M32" s="932"/>
      <c r="N32" s="932"/>
      <c r="O32" s="932"/>
      <c r="P32" s="932"/>
      <c r="Q32" s="933"/>
    </row>
    <row r="33" spans="1:18">
      <c r="A33" s="1158"/>
      <c r="B33" s="1159"/>
      <c r="C33" s="1159"/>
      <c r="D33" s="1159"/>
      <c r="E33" s="1159"/>
      <c r="F33" s="1159"/>
      <c r="G33" s="1159"/>
      <c r="H33" s="1159"/>
      <c r="I33" s="1159"/>
      <c r="J33" s="1159"/>
      <c r="K33" s="1159"/>
      <c r="L33" s="1159"/>
      <c r="M33" s="1159"/>
      <c r="N33" s="1159"/>
      <c r="O33" s="1159"/>
      <c r="P33" s="1159"/>
      <c r="Q33" s="1160"/>
    </row>
    <row r="34" spans="1:18" ht="12.75" customHeight="1">
      <c r="A34" s="517"/>
      <c r="B34" s="517"/>
      <c r="C34" s="517"/>
      <c r="D34" s="517"/>
      <c r="E34" s="936"/>
      <c r="F34" s="936"/>
      <c r="G34" s="936"/>
      <c r="H34" s="936"/>
      <c r="I34" s="936"/>
      <c r="J34" s="936"/>
      <c r="K34" s="936"/>
      <c r="L34" s="936"/>
      <c r="M34" s="936"/>
      <c r="N34" s="936"/>
      <c r="O34" s="936"/>
      <c r="P34" s="936"/>
      <c r="Q34" s="936"/>
    </row>
    <row r="35" spans="1:18" ht="12.75" customHeight="1">
      <c r="A35" s="517"/>
      <c r="B35" s="517"/>
      <c r="C35" s="517"/>
      <c r="D35" s="517"/>
      <c r="E35" s="936"/>
      <c r="F35" s="936"/>
      <c r="G35" s="936"/>
      <c r="H35" s="936"/>
      <c r="I35" s="936"/>
      <c r="J35" s="936"/>
      <c r="K35" s="936"/>
      <c r="L35" s="936"/>
      <c r="M35" s="936"/>
      <c r="N35" s="936"/>
      <c r="O35" s="936"/>
      <c r="P35" s="936"/>
      <c r="Q35" s="936"/>
    </row>
    <row r="36" spans="1:18" ht="12.75" customHeight="1">
      <c r="A36" s="517"/>
      <c r="B36" s="517"/>
      <c r="C36" s="517"/>
      <c r="D36" s="517"/>
      <c r="E36" s="936"/>
      <c r="F36" s="936"/>
      <c r="G36" s="936"/>
      <c r="H36" s="936"/>
      <c r="I36" s="936"/>
      <c r="J36" s="936"/>
      <c r="K36" s="936" t="s">
        <v>1138</v>
      </c>
      <c r="L36" s="1189"/>
      <c r="M36" s="1189"/>
      <c r="N36" s="936"/>
      <c r="O36" s="936"/>
      <c r="P36" s="936"/>
      <c r="Q36" s="936"/>
    </row>
    <row r="37" spans="1:18" ht="12.75" customHeight="1">
      <c r="A37" s="517"/>
      <c r="B37" s="517"/>
      <c r="C37" s="517"/>
      <c r="D37" s="517"/>
      <c r="E37" s="936"/>
      <c r="F37" s="936"/>
      <c r="G37" s="936"/>
      <c r="H37" s="936"/>
      <c r="I37" s="936"/>
      <c r="J37" s="936"/>
      <c r="K37" s="936" t="s">
        <v>1139</v>
      </c>
      <c r="L37" s="938" t="s">
        <v>1022</v>
      </c>
      <c r="M37" s="938"/>
      <c r="N37" s="936"/>
      <c r="O37" s="936"/>
      <c r="P37" s="936"/>
      <c r="Q37" s="936"/>
    </row>
    <row r="38" spans="1:18" ht="13.5" customHeight="1">
      <c r="A38" s="519"/>
      <c r="B38" s="519"/>
      <c r="C38" s="519"/>
      <c r="D38" s="968" t="s">
        <v>1138</v>
      </c>
      <c r="E38" s="968"/>
      <c r="F38" s="968"/>
      <c r="G38" s="968"/>
      <c r="H38" s="968"/>
      <c r="I38" s="968"/>
      <c r="J38" s="522"/>
      <c r="K38" s="522"/>
      <c r="L38" s="1277"/>
      <c r="M38" s="1277"/>
      <c r="N38" s="522"/>
      <c r="O38" s="522"/>
      <c r="P38" s="522"/>
      <c r="Q38" s="522"/>
      <c r="R38" s="523"/>
    </row>
    <row r="39" spans="1:18" s="525" customFormat="1" ht="14.25" customHeight="1">
      <c r="A39" s="524" t="s">
        <v>17</v>
      </c>
      <c r="B39" s="524"/>
      <c r="C39" s="524"/>
      <c r="E39" s="526"/>
      <c r="F39" s="527"/>
      <c r="G39" s="527"/>
      <c r="H39" s="527"/>
      <c r="I39" s="522"/>
      <c r="J39" s="528"/>
      <c r="K39" s="1226" t="s">
        <v>18</v>
      </c>
      <c r="L39" s="1226"/>
      <c r="M39" s="1226"/>
      <c r="N39" s="1226"/>
      <c r="O39" s="934"/>
      <c r="P39" s="528"/>
      <c r="Q39" s="528"/>
      <c r="R39" s="530"/>
    </row>
    <row r="40" spans="1:18" s="525" customFormat="1" ht="45.75" customHeight="1">
      <c r="B40" s="1162" t="s">
        <v>1140</v>
      </c>
      <c r="C40" s="1162"/>
      <c r="D40" s="1162"/>
      <c r="E40" s="1162"/>
      <c r="F40" s="1162"/>
      <c r="G40" s="1162"/>
      <c r="H40" s="1162"/>
      <c r="I40" s="1162"/>
      <c r="J40" s="531"/>
      <c r="K40" s="1162" t="s">
        <v>1131</v>
      </c>
      <c r="L40" s="1162"/>
      <c r="M40" s="1162"/>
      <c r="N40" s="1162"/>
      <c r="O40" s="928"/>
    </row>
  </sheetData>
  <mergeCells count="24">
    <mergeCell ref="A7:Q9"/>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B40:I40"/>
    <mergeCell ref="K40:N40"/>
    <mergeCell ref="A11:Q21"/>
    <mergeCell ref="A30:Q30"/>
    <mergeCell ref="A33:Q33"/>
    <mergeCell ref="L36:M36"/>
    <mergeCell ref="L38:M38"/>
    <mergeCell ref="K39:N39"/>
  </mergeCells>
  <printOptions horizontalCentered="1"/>
  <pageMargins left="0.23622047244094491" right="0.23622047244094491" top="1.0236220472440944" bottom="0.74803149606299213" header="0.31496062992125984" footer="0.31496062992125984"/>
  <pageSetup scale="75" fitToHeight="0" orientation="landscape" r:id="rId1"/>
  <headerFooter scaleWithDoc="0" alignWithMargins="0">
    <oddHeader>&amp;L&amp;G&amp;R&amp;G</oddHeader>
    <oddFooter>&amp;R&amp;G</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R40"/>
  <sheetViews>
    <sheetView showGridLines="0" zoomScale="112" zoomScaleNormal="112"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5" width="12.7109375" style="513" customWidth="1"/>
    <col min="16" max="16" width="12.7109375" style="513" bestFit="1" customWidth="1"/>
    <col min="17" max="17" width="11.7109375" style="513" bestFit="1"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30" customHeight="1">
      <c r="A5" s="944" t="s">
        <v>1037</v>
      </c>
      <c r="B5" s="944" t="s">
        <v>1035</v>
      </c>
      <c r="C5" s="944" t="s">
        <v>1035</v>
      </c>
      <c r="D5" s="944" t="s">
        <v>1044</v>
      </c>
      <c r="E5" s="944" t="s">
        <v>1035</v>
      </c>
      <c r="F5" s="944" t="s">
        <v>1141</v>
      </c>
      <c r="G5" s="944" t="s">
        <v>396</v>
      </c>
      <c r="H5" s="1233" t="s">
        <v>432</v>
      </c>
      <c r="I5" s="1234"/>
      <c r="J5" s="1235"/>
      <c r="K5" s="944" t="s">
        <v>1142</v>
      </c>
      <c r="L5" s="945">
        <v>483437</v>
      </c>
      <c r="M5" s="945">
        <v>483437</v>
      </c>
      <c r="N5" s="945">
        <v>140058</v>
      </c>
      <c r="O5" s="946">
        <v>11656932</v>
      </c>
      <c r="P5" s="946">
        <v>8098258</v>
      </c>
      <c r="Q5" s="946">
        <v>6584931.7800000003</v>
      </c>
    </row>
    <row r="6" spans="1:17">
      <c r="A6" s="1236"/>
      <c r="B6" s="1237"/>
      <c r="C6" s="1237"/>
      <c r="D6" s="1237"/>
      <c r="E6" s="1237"/>
      <c r="F6" s="1237"/>
      <c r="G6" s="1237"/>
      <c r="H6" s="1237"/>
      <c r="I6" s="1237"/>
      <c r="J6" s="1237"/>
      <c r="K6" s="1237"/>
      <c r="L6" s="1237"/>
      <c r="M6" s="1237"/>
      <c r="N6" s="1237"/>
      <c r="O6" s="1237"/>
      <c r="P6" s="1237"/>
      <c r="Q6" s="1238"/>
    </row>
    <row r="7" spans="1:17">
      <c r="A7" s="1239" t="s">
        <v>1143</v>
      </c>
      <c r="B7" s="1240"/>
      <c r="C7" s="1240"/>
      <c r="D7" s="1240"/>
      <c r="E7" s="1240"/>
      <c r="F7" s="1240"/>
      <c r="G7" s="1240"/>
      <c r="H7" s="1240"/>
      <c r="I7" s="1240"/>
      <c r="J7" s="1240"/>
      <c r="K7" s="1240"/>
      <c r="L7" s="1240"/>
      <c r="M7" s="1240"/>
      <c r="N7" s="1240"/>
      <c r="O7" s="1240"/>
      <c r="P7" s="1240"/>
      <c r="Q7" s="1241"/>
    </row>
    <row r="8" spans="1:17" ht="22.5" customHeight="1">
      <c r="A8" s="1242"/>
      <c r="B8" s="1243"/>
      <c r="C8" s="1243"/>
      <c r="D8" s="1243"/>
      <c r="E8" s="1243"/>
      <c r="F8" s="1243"/>
      <c r="G8" s="1243"/>
      <c r="H8" s="1243"/>
      <c r="I8" s="1243"/>
      <c r="J8" s="1243"/>
      <c r="K8" s="1243"/>
      <c r="L8" s="1243"/>
      <c r="M8" s="1243"/>
      <c r="N8" s="1243"/>
      <c r="O8" s="1243"/>
      <c r="P8" s="1243"/>
      <c r="Q8" s="1244"/>
    </row>
    <row r="9" spans="1:17">
      <c r="A9" s="931"/>
      <c r="B9" s="932"/>
      <c r="C9" s="932"/>
      <c r="D9" s="932"/>
      <c r="E9" s="932"/>
      <c r="F9" s="932"/>
      <c r="G9" s="932"/>
      <c r="H9" s="932"/>
      <c r="I9" s="932"/>
      <c r="J9" s="932"/>
      <c r="K9" s="932"/>
      <c r="L9" s="932"/>
      <c r="M9" s="932"/>
      <c r="N9" s="932"/>
      <c r="O9" s="932"/>
      <c r="P9" s="932"/>
      <c r="Q9" s="933"/>
    </row>
    <row r="10" spans="1:17">
      <c r="A10" s="1239" t="s">
        <v>1144</v>
      </c>
      <c r="B10" s="1240"/>
      <c r="C10" s="1240"/>
      <c r="D10" s="1240"/>
      <c r="E10" s="1240"/>
      <c r="F10" s="1240"/>
      <c r="G10" s="1240"/>
      <c r="H10" s="1240"/>
      <c r="I10" s="1240"/>
      <c r="J10" s="1240"/>
      <c r="K10" s="1240"/>
      <c r="L10" s="1240"/>
      <c r="M10" s="1240"/>
      <c r="N10" s="1240"/>
      <c r="O10" s="1240"/>
      <c r="P10" s="1240"/>
      <c r="Q10" s="1241"/>
    </row>
    <row r="11" spans="1:17">
      <c r="A11" s="1242"/>
      <c r="B11" s="1243"/>
      <c r="C11" s="1243"/>
      <c r="D11" s="1243"/>
      <c r="E11" s="1243"/>
      <c r="F11" s="1243"/>
      <c r="G11" s="1243"/>
      <c r="H11" s="1243"/>
      <c r="I11" s="1243"/>
      <c r="J11" s="1243"/>
      <c r="K11" s="1243"/>
      <c r="L11" s="1243"/>
      <c r="M11" s="1243"/>
      <c r="N11" s="1243"/>
      <c r="O11" s="1243"/>
      <c r="P11" s="1243"/>
      <c r="Q11" s="1244"/>
    </row>
    <row r="12" spans="1:17">
      <c r="A12" s="1242"/>
      <c r="B12" s="1243"/>
      <c r="C12" s="1243"/>
      <c r="D12" s="1243"/>
      <c r="E12" s="1243"/>
      <c r="F12" s="1243"/>
      <c r="G12" s="1243"/>
      <c r="H12" s="1243"/>
      <c r="I12" s="1243"/>
      <c r="J12" s="1243"/>
      <c r="K12" s="1243"/>
      <c r="L12" s="1243"/>
      <c r="M12" s="1243"/>
      <c r="N12" s="1243"/>
      <c r="O12" s="1243"/>
      <c r="P12" s="1243"/>
      <c r="Q12" s="1244"/>
    </row>
    <row r="13" spans="1:17">
      <c r="A13" s="1242"/>
      <c r="B13" s="1243"/>
      <c r="C13" s="1243"/>
      <c r="D13" s="1243"/>
      <c r="E13" s="1243"/>
      <c r="F13" s="1243"/>
      <c r="G13" s="1243"/>
      <c r="H13" s="1243"/>
      <c r="I13" s="1243"/>
      <c r="J13" s="1243"/>
      <c r="K13" s="1243"/>
      <c r="L13" s="1243"/>
      <c r="M13" s="1243"/>
      <c r="N13" s="1243"/>
      <c r="O13" s="1243"/>
      <c r="P13" s="1243"/>
      <c r="Q13" s="1244"/>
    </row>
    <row r="14" spans="1:17">
      <c r="A14" s="1242"/>
      <c r="B14" s="1243"/>
      <c r="C14" s="1243"/>
      <c r="D14" s="1243"/>
      <c r="E14" s="1243"/>
      <c r="F14" s="1243"/>
      <c r="G14" s="1243"/>
      <c r="H14" s="1243"/>
      <c r="I14" s="1243"/>
      <c r="J14" s="1243"/>
      <c r="K14" s="1243"/>
      <c r="L14" s="1243"/>
      <c r="M14" s="1243"/>
      <c r="N14" s="1243"/>
      <c r="O14" s="1243"/>
      <c r="P14" s="1243"/>
      <c r="Q14" s="1244"/>
    </row>
    <row r="15" spans="1:17">
      <c r="A15" s="1242"/>
      <c r="B15" s="1243"/>
      <c r="C15" s="1243"/>
      <c r="D15" s="1243"/>
      <c r="E15" s="1243"/>
      <c r="F15" s="1243"/>
      <c r="G15" s="1243"/>
      <c r="H15" s="1243"/>
      <c r="I15" s="1243"/>
      <c r="J15" s="1243"/>
      <c r="K15" s="1243"/>
      <c r="L15" s="1243"/>
      <c r="M15" s="1243"/>
      <c r="N15" s="1243"/>
      <c r="O15" s="1243"/>
      <c r="P15" s="1243"/>
      <c r="Q15" s="1244"/>
    </row>
    <row r="16" spans="1:17">
      <c r="A16" s="1242"/>
      <c r="B16" s="1243"/>
      <c r="C16" s="1243"/>
      <c r="D16" s="1243"/>
      <c r="E16" s="1243"/>
      <c r="F16" s="1243"/>
      <c r="G16" s="1243"/>
      <c r="H16" s="1243"/>
      <c r="I16" s="1243"/>
      <c r="J16" s="1243"/>
      <c r="K16" s="1243"/>
      <c r="L16" s="1243"/>
      <c r="M16" s="1243"/>
      <c r="N16" s="1243"/>
      <c r="O16" s="1243"/>
      <c r="P16" s="1243"/>
      <c r="Q16" s="1244"/>
    </row>
    <row r="17" spans="1:17">
      <c r="A17" s="1242"/>
      <c r="B17" s="1243"/>
      <c r="C17" s="1243"/>
      <c r="D17" s="1243"/>
      <c r="E17" s="1243"/>
      <c r="F17" s="1243"/>
      <c r="G17" s="1243"/>
      <c r="H17" s="1243"/>
      <c r="I17" s="1243"/>
      <c r="J17" s="1243"/>
      <c r="K17" s="1243"/>
      <c r="L17" s="1243"/>
      <c r="M17" s="1243"/>
      <c r="N17" s="1243"/>
      <c r="O17" s="1243"/>
      <c r="P17" s="1243"/>
      <c r="Q17" s="1244"/>
    </row>
    <row r="18" spans="1:17">
      <c r="A18" s="1242"/>
      <c r="B18" s="1243"/>
      <c r="C18" s="1243"/>
      <c r="D18" s="1243"/>
      <c r="E18" s="1243"/>
      <c r="F18" s="1243"/>
      <c r="G18" s="1243"/>
      <c r="H18" s="1243"/>
      <c r="I18" s="1243"/>
      <c r="J18" s="1243"/>
      <c r="K18" s="1243"/>
      <c r="L18" s="1243"/>
      <c r="M18" s="1243"/>
      <c r="N18" s="1243"/>
      <c r="O18" s="1243"/>
      <c r="P18" s="1243"/>
      <c r="Q18" s="1244"/>
    </row>
    <row r="19" spans="1:17">
      <c r="A19" s="1242"/>
      <c r="B19" s="1243"/>
      <c r="C19" s="1243"/>
      <c r="D19" s="1243"/>
      <c r="E19" s="1243"/>
      <c r="F19" s="1243"/>
      <c r="G19" s="1243"/>
      <c r="H19" s="1243"/>
      <c r="I19" s="1243"/>
      <c r="J19" s="1243"/>
      <c r="K19" s="1243"/>
      <c r="L19" s="1243"/>
      <c r="M19" s="1243"/>
      <c r="N19" s="1243"/>
      <c r="O19" s="1243"/>
      <c r="P19" s="1243"/>
      <c r="Q19" s="1244"/>
    </row>
    <row r="20" spans="1:17">
      <c r="A20" s="931"/>
      <c r="B20" s="932"/>
      <c r="C20" s="932"/>
      <c r="D20" s="932"/>
      <c r="E20" s="932"/>
      <c r="F20" s="932"/>
      <c r="G20" s="932"/>
      <c r="H20" s="932"/>
      <c r="I20" s="932"/>
      <c r="J20" s="932"/>
      <c r="K20" s="932"/>
      <c r="L20" s="932"/>
      <c r="M20" s="932"/>
      <c r="N20" s="932"/>
      <c r="O20" s="932"/>
      <c r="P20" s="932"/>
      <c r="Q20" s="933"/>
    </row>
    <row r="21" spans="1:17">
      <c r="A21" s="931"/>
      <c r="B21" s="932"/>
      <c r="C21" s="932"/>
      <c r="D21" s="932"/>
      <c r="E21" s="932"/>
      <c r="F21" s="932"/>
      <c r="G21" s="932"/>
      <c r="H21" s="932"/>
      <c r="I21" s="932"/>
      <c r="J21" s="932"/>
      <c r="K21" s="932"/>
      <c r="L21" s="932"/>
      <c r="M21" s="932"/>
      <c r="N21" s="932"/>
      <c r="O21" s="932"/>
      <c r="P21" s="932"/>
      <c r="Q21" s="933"/>
    </row>
    <row r="22" spans="1:17">
      <c r="A22" s="931"/>
      <c r="B22" s="932"/>
      <c r="C22" s="932"/>
      <c r="D22" s="932"/>
      <c r="E22" s="932"/>
      <c r="F22" s="932"/>
      <c r="G22" s="932"/>
      <c r="H22" s="932"/>
      <c r="I22" s="932"/>
      <c r="J22" s="932"/>
      <c r="K22" s="932"/>
      <c r="L22" s="932"/>
      <c r="M22" s="932"/>
      <c r="N22" s="932"/>
      <c r="O22" s="932"/>
      <c r="P22" s="932"/>
      <c r="Q22" s="933"/>
    </row>
    <row r="23" spans="1:17">
      <c r="A23" s="931"/>
      <c r="B23" s="932"/>
      <c r="C23" s="932"/>
      <c r="D23" s="932"/>
      <c r="E23" s="932"/>
      <c r="F23" s="932"/>
      <c r="G23" s="932"/>
      <c r="H23" s="932"/>
      <c r="I23" s="932"/>
      <c r="J23" s="932"/>
      <c r="K23" s="932"/>
      <c r="L23" s="932"/>
      <c r="M23" s="932"/>
      <c r="N23" s="932"/>
      <c r="O23" s="932"/>
      <c r="P23" s="932"/>
      <c r="Q23" s="933"/>
    </row>
    <row r="24" spans="1:17">
      <c r="A24" s="931"/>
      <c r="B24" s="932"/>
      <c r="C24" s="932"/>
      <c r="D24" s="932"/>
      <c r="E24" s="932"/>
      <c r="F24" s="932"/>
      <c r="G24" s="932"/>
      <c r="H24" s="932"/>
      <c r="I24" s="932"/>
      <c r="J24" s="932"/>
      <c r="K24" s="932"/>
      <c r="L24" s="932"/>
      <c r="M24" s="932"/>
      <c r="N24" s="932"/>
      <c r="O24" s="932"/>
      <c r="P24" s="932"/>
      <c r="Q24" s="933"/>
    </row>
    <row r="25" spans="1:17">
      <c r="A25" s="931"/>
      <c r="B25" s="932"/>
      <c r="C25" s="932"/>
      <c r="D25" s="932"/>
      <c r="E25" s="932"/>
      <c r="F25" s="932"/>
      <c r="G25" s="932"/>
      <c r="H25" s="932"/>
      <c r="I25" s="932"/>
      <c r="J25" s="932"/>
      <c r="K25" s="932"/>
      <c r="L25" s="932"/>
      <c r="M25" s="932"/>
      <c r="N25" s="932"/>
      <c r="O25" s="932"/>
      <c r="P25" s="932"/>
      <c r="Q25" s="933"/>
    </row>
    <row r="26" spans="1:17">
      <c r="A26" s="931"/>
      <c r="B26" s="932"/>
      <c r="C26" s="932"/>
      <c r="D26" s="932"/>
      <c r="E26" s="932"/>
      <c r="F26" s="932"/>
      <c r="G26" s="932"/>
      <c r="H26" s="932"/>
      <c r="I26" s="932"/>
      <c r="J26" s="932"/>
      <c r="K26" s="932"/>
      <c r="L26" s="932"/>
      <c r="M26" s="932"/>
      <c r="N26" s="932"/>
      <c r="O26" s="932"/>
      <c r="P26" s="932"/>
      <c r="Q26" s="933"/>
    </row>
    <row r="27" spans="1:17">
      <c r="A27" s="931"/>
      <c r="B27" s="932"/>
      <c r="C27" s="932"/>
      <c r="D27" s="932"/>
      <c r="E27" s="932"/>
      <c r="F27" s="932"/>
      <c r="G27" s="932"/>
      <c r="H27" s="932"/>
      <c r="I27" s="932"/>
      <c r="J27" s="932"/>
      <c r="K27" s="932"/>
      <c r="L27" s="932"/>
      <c r="M27" s="932"/>
      <c r="N27" s="932"/>
      <c r="O27" s="932"/>
      <c r="P27" s="932"/>
      <c r="Q27" s="933"/>
    </row>
    <row r="28" spans="1:17">
      <c r="A28" s="931"/>
      <c r="B28" s="932"/>
      <c r="C28" s="932"/>
      <c r="D28" s="932"/>
      <c r="E28" s="932"/>
      <c r="F28" s="932"/>
      <c r="G28" s="932"/>
      <c r="H28" s="932"/>
      <c r="I28" s="932"/>
      <c r="J28" s="932"/>
      <c r="K28" s="932"/>
      <c r="L28" s="932"/>
      <c r="M28" s="932"/>
      <c r="N28" s="932"/>
      <c r="O28" s="932"/>
      <c r="P28" s="932"/>
      <c r="Q28" s="933"/>
    </row>
    <row r="29" spans="1:17">
      <c r="A29" s="931"/>
      <c r="B29" s="932"/>
      <c r="C29" s="932"/>
      <c r="D29" s="932"/>
      <c r="E29" s="932"/>
      <c r="F29" s="932"/>
      <c r="G29" s="932"/>
      <c r="H29" s="932"/>
      <c r="I29" s="932"/>
      <c r="J29" s="932"/>
      <c r="K29" s="932"/>
      <c r="L29" s="932"/>
      <c r="M29" s="932"/>
      <c r="N29" s="932"/>
      <c r="O29" s="932"/>
      <c r="P29" s="932"/>
      <c r="Q29" s="933"/>
    </row>
    <row r="30" spans="1:17">
      <c r="A30" s="1155"/>
      <c r="B30" s="1156"/>
      <c r="C30" s="1156"/>
      <c r="D30" s="1156"/>
      <c r="E30" s="1156"/>
      <c r="F30" s="1156"/>
      <c r="G30" s="1156"/>
      <c r="H30" s="1156"/>
      <c r="I30" s="1156"/>
      <c r="J30" s="1156"/>
      <c r="K30" s="1156"/>
      <c r="L30" s="1156"/>
      <c r="M30" s="1156"/>
      <c r="N30" s="1156"/>
      <c r="O30" s="1156"/>
      <c r="P30" s="1156"/>
      <c r="Q30" s="1157"/>
    </row>
    <row r="31" spans="1:17">
      <c r="A31" s="931"/>
      <c r="B31" s="932"/>
      <c r="C31" s="932"/>
      <c r="D31" s="932"/>
      <c r="E31" s="932"/>
      <c r="F31" s="932"/>
      <c r="G31" s="932"/>
      <c r="H31" s="932"/>
      <c r="I31" s="932"/>
      <c r="J31" s="932"/>
      <c r="K31" s="932"/>
      <c r="L31" s="932"/>
      <c r="M31" s="932"/>
      <c r="N31" s="932"/>
      <c r="O31" s="932"/>
      <c r="P31" s="932"/>
      <c r="Q31" s="933"/>
    </row>
    <row r="32" spans="1:17">
      <c r="A32" s="931"/>
      <c r="B32" s="932"/>
      <c r="C32" s="932"/>
      <c r="D32" s="932"/>
      <c r="E32" s="932"/>
      <c r="F32" s="932"/>
      <c r="G32" s="932"/>
      <c r="H32" s="932"/>
      <c r="I32" s="932"/>
      <c r="J32" s="932"/>
      <c r="K32" s="932"/>
      <c r="L32" s="932"/>
      <c r="M32" s="932"/>
      <c r="N32" s="932"/>
      <c r="O32" s="932"/>
      <c r="P32" s="932"/>
      <c r="Q32" s="933"/>
    </row>
    <row r="33" spans="1:18">
      <c r="A33" s="1158"/>
      <c r="B33" s="1159"/>
      <c r="C33" s="1159"/>
      <c r="D33" s="1159"/>
      <c r="E33" s="1159"/>
      <c r="F33" s="1159"/>
      <c r="G33" s="1159"/>
      <c r="H33" s="1159"/>
      <c r="I33" s="1159"/>
      <c r="J33" s="1159"/>
      <c r="K33" s="1159"/>
      <c r="L33" s="1159"/>
      <c r="M33" s="1159"/>
      <c r="N33" s="1159"/>
      <c r="O33" s="1159"/>
      <c r="P33" s="1159"/>
      <c r="Q33" s="1160"/>
    </row>
    <row r="34" spans="1:18" ht="12.75" customHeight="1">
      <c r="A34" s="517"/>
      <c r="B34" s="517"/>
      <c r="C34" s="517"/>
      <c r="D34" s="517"/>
      <c r="E34" s="936"/>
      <c r="F34" s="936"/>
      <c r="G34" s="936"/>
      <c r="H34" s="936"/>
      <c r="I34" s="936"/>
      <c r="J34" s="936"/>
      <c r="K34" s="936"/>
      <c r="L34" s="936"/>
      <c r="M34" s="936"/>
      <c r="N34" s="936"/>
      <c r="O34" s="936"/>
      <c r="P34" s="936"/>
      <c r="Q34" s="936"/>
    </row>
    <row r="35" spans="1:18" ht="12.75" customHeight="1">
      <c r="A35" s="517"/>
      <c r="B35" s="517"/>
      <c r="C35" s="517"/>
      <c r="D35" s="517"/>
      <c r="E35" s="936"/>
      <c r="F35" s="936"/>
      <c r="G35" s="936"/>
      <c r="H35" s="936"/>
      <c r="I35" s="936"/>
      <c r="J35" s="936"/>
      <c r="K35" s="936"/>
      <c r="L35" s="936"/>
      <c r="M35" s="936"/>
      <c r="N35" s="936"/>
      <c r="O35" s="936"/>
      <c r="P35" s="936"/>
      <c r="Q35" s="936"/>
    </row>
    <row r="36" spans="1:18" ht="12.75" customHeight="1">
      <c r="A36" s="517"/>
      <c r="B36" s="517"/>
      <c r="C36" s="517"/>
      <c r="D36" s="517"/>
      <c r="E36" s="936"/>
      <c r="F36" s="936"/>
      <c r="G36" s="936"/>
      <c r="H36" s="936"/>
      <c r="I36" s="936"/>
      <c r="J36" s="936"/>
      <c r="K36" s="936"/>
      <c r="L36" s="936"/>
      <c r="M36" s="936"/>
      <c r="N36" s="936"/>
      <c r="O36" s="936"/>
      <c r="P36" s="936"/>
      <c r="Q36" s="936"/>
    </row>
    <row r="37" spans="1:18" ht="12.75" customHeight="1">
      <c r="A37" s="517"/>
      <c r="B37" s="517"/>
      <c r="C37" s="517"/>
      <c r="D37" s="517"/>
      <c r="E37" s="936"/>
      <c r="F37" s="936"/>
      <c r="G37" s="936"/>
      <c r="H37" s="936"/>
      <c r="I37" s="936"/>
      <c r="J37" s="936"/>
      <c r="K37" s="936"/>
      <c r="L37" s="936"/>
      <c r="M37" s="936"/>
      <c r="N37" s="936"/>
      <c r="O37" s="936"/>
      <c r="P37" s="936"/>
      <c r="Q37" s="936"/>
    </row>
    <row r="38" spans="1:18" ht="13.5" customHeight="1">
      <c r="A38" s="519"/>
      <c r="B38" s="519"/>
      <c r="C38" s="519"/>
      <c r="E38" s="520"/>
      <c r="F38" s="521"/>
      <c r="G38" s="521"/>
      <c r="H38" s="521"/>
      <c r="I38" s="522"/>
      <c r="J38" s="522"/>
      <c r="K38" s="522"/>
      <c r="L38" s="522"/>
      <c r="M38" s="522"/>
      <c r="N38" s="522"/>
      <c r="O38" s="522"/>
      <c r="P38" s="522"/>
      <c r="Q38" s="522"/>
      <c r="R38" s="523"/>
    </row>
    <row r="39" spans="1:18" s="525" customFormat="1" ht="14.25" customHeight="1">
      <c r="A39" s="524" t="s">
        <v>17</v>
      </c>
      <c r="B39" s="524"/>
      <c r="C39" s="524"/>
      <c r="E39" s="526"/>
      <c r="F39" s="527"/>
      <c r="G39" s="527"/>
      <c r="H39" s="527"/>
      <c r="I39" s="522"/>
      <c r="J39" s="528"/>
      <c r="K39" s="1226" t="s">
        <v>18</v>
      </c>
      <c r="L39" s="1226"/>
      <c r="M39" s="1226"/>
      <c r="N39" s="1226"/>
      <c r="O39" s="934"/>
      <c r="P39" s="528"/>
      <c r="Q39" s="528"/>
      <c r="R39" s="530"/>
    </row>
    <row r="40" spans="1:18" s="525" customFormat="1" ht="27.75" customHeight="1">
      <c r="B40" s="1281" t="s">
        <v>1145</v>
      </c>
      <c r="C40" s="1281"/>
      <c r="D40" s="1281"/>
      <c r="E40" s="1281"/>
      <c r="F40" s="1281"/>
      <c r="G40" s="1281"/>
      <c r="H40" s="1281"/>
      <c r="I40" s="1281"/>
      <c r="J40" s="531"/>
      <c r="K40" s="1162" t="s">
        <v>1146</v>
      </c>
      <c r="L40" s="1162"/>
      <c r="M40" s="1162"/>
      <c r="N40" s="1162"/>
      <c r="O40" s="928"/>
    </row>
  </sheetData>
  <mergeCells count="22">
    <mergeCell ref="A7:Q8"/>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A10:Q19"/>
    <mergeCell ref="A30:Q30"/>
    <mergeCell ref="A33:Q33"/>
    <mergeCell ref="K39:N39"/>
    <mergeCell ref="B40:I40"/>
    <mergeCell ref="K40:N40"/>
  </mergeCells>
  <printOptions horizontalCentered="1"/>
  <pageMargins left="0.23622047244094491" right="0.23622047244094491" top="1.0236220472440944" bottom="0.74803149606299213" header="0.31496062992125984" footer="0.31496062992125984"/>
  <pageSetup scale="77" fitToHeight="0" orientation="landscape" r:id="rId1"/>
  <headerFooter scaleWithDoc="0" alignWithMargins="0">
    <oddHeader>&amp;L&amp;G&amp;R&amp;G</oddHeader>
    <oddFooter>&amp;R&amp;G</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R44"/>
  <sheetViews>
    <sheetView showGridLines="0" topLeftCell="A13" zoomScale="130" zoomScaleNormal="130" workbookViewId="0">
      <selection activeCell="M35" sqref="M35"/>
    </sheetView>
  </sheetViews>
  <sheetFormatPr baseColWidth="10" defaultRowHeight="13.5"/>
  <cols>
    <col min="1" max="7" width="5" style="513" customWidth="1"/>
    <col min="8" max="8" width="10.28515625" style="513" customWidth="1"/>
    <col min="9" max="9" width="20.7109375" style="513" customWidth="1"/>
    <col min="10" max="10" width="26.140625" style="513" customWidth="1"/>
    <col min="11" max="11" width="10.7109375" style="513" customWidth="1"/>
    <col min="12" max="14" width="12.7109375" style="513" customWidth="1"/>
    <col min="15" max="17" width="13.7109375" style="513" customWidth="1"/>
    <col min="18" max="16384" width="11.42578125" style="513"/>
  </cols>
  <sheetData>
    <row r="1" spans="1:17">
      <c r="A1" s="1167" t="s">
        <v>149</v>
      </c>
      <c r="B1" s="1168"/>
      <c r="C1" s="1168"/>
      <c r="D1" s="1168"/>
      <c r="E1" s="1168"/>
      <c r="F1" s="1168"/>
      <c r="G1" s="1168"/>
      <c r="H1" s="1168"/>
      <c r="I1" s="1168"/>
      <c r="J1" s="1168"/>
      <c r="K1" s="1168"/>
      <c r="L1" s="1168"/>
      <c r="M1" s="1168"/>
      <c r="N1" s="1168"/>
      <c r="O1" s="1168"/>
      <c r="P1" s="1168"/>
      <c r="Q1" s="1169"/>
    </row>
    <row r="2" spans="1:17" ht="18.75" customHeight="1">
      <c r="A2" s="1245" t="s">
        <v>387</v>
      </c>
      <c r="B2" s="1246"/>
      <c r="C2" s="1246"/>
      <c r="D2" s="1246"/>
      <c r="E2" s="1246"/>
      <c r="F2" s="1246"/>
      <c r="G2" s="1246"/>
      <c r="H2" s="1246"/>
      <c r="I2" s="1246"/>
      <c r="J2" s="1246"/>
      <c r="K2" s="1246"/>
      <c r="L2" s="1246"/>
      <c r="M2" s="1246"/>
      <c r="N2" s="1246"/>
      <c r="O2" s="1246"/>
      <c r="P2" s="1246"/>
      <c r="Q2" s="1247"/>
    </row>
    <row r="3" spans="1:17" ht="19.899999999999999" customHeight="1">
      <c r="A3" s="1228" t="s">
        <v>116</v>
      </c>
      <c r="B3" s="1228" t="s">
        <v>98</v>
      </c>
      <c r="C3" s="1228" t="s">
        <v>7</v>
      </c>
      <c r="D3" s="1228" t="s">
        <v>8</v>
      </c>
      <c r="E3" s="1228" t="s">
        <v>9</v>
      </c>
      <c r="F3" s="1228" t="s">
        <v>0</v>
      </c>
      <c r="G3" s="1228" t="s">
        <v>32</v>
      </c>
      <c r="H3" s="1167" t="s">
        <v>122</v>
      </c>
      <c r="I3" s="1168"/>
      <c r="J3" s="1169"/>
      <c r="K3" s="1228" t="s">
        <v>121</v>
      </c>
      <c r="L3" s="1230" t="s">
        <v>102</v>
      </c>
      <c r="M3" s="1231"/>
      <c r="N3" s="1232"/>
      <c r="O3" s="1230" t="s">
        <v>112</v>
      </c>
      <c r="P3" s="1231"/>
      <c r="Q3" s="1232"/>
    </row>
    <row r="4" spans="1:17" ht="19.899999999999999" customHeight="1">
      <c r="A4" s="1229"/>
      <c r="B4" s="1229"/>
      <c r="C4" s="1229"/>
      <c r="D4" s="1229"/>
      <c r="E4" s="1229"/>
      <c r="F4" s="1229"/>
      <c r="G4" s="1229"/>
      <c r="H4" s="1248"/>
      <c r="I4" s="1249"/>
      <c r="J4" s="1250"/>
      <c r="K4" s="1229"/>
      <c r="L4" s="942" t="s">
        <v>120</v>
      </c>
      <c r="M4" s="942" t="s">
        <v>150</v>
      </c>
      <c r="N4" s="942" t="s">
        <v>151</v>
      </c>
      <c r="O4" s="942" t="s">
        <v>35</v>
      </c>
      <c r="P4" s="942" t="s">
        <v>36</v>
      </c>
      <c r="Q4" s="942" t="s">
        <v>105</v>
      </c>
    </row>
    <row r="5" spans="1:17" s="947" customFormat="1" ht="15" customHeight="1">
      <c r="A5" s="944" t="s">
        <v>1037</v>
      </c>
      <c r="B5" s="944" t="s">
        <v>1037</v>
      </c>
      <c r="C5" s="944" t="s">
        <v>1035</v>
      </c>
      <c r="D5" s="944" t="s">
        <v>1044</v>
      </c>
      <c r="E5" s="944" t="s">
        <v>1044</v>
      </c>
      <c r="F5" s="944" t="s">
        <v>1104</v>
      </c>
      <c r="G5" s="944"/>
      <c r="H5" s="1233" t="s">
        <v>450</v>
      </c>
      <c r="I5" s="1234"/>
      <c r="J5" s="1235"/>
      <c r="K5" s="944" t="s">
        <v>395</v>
      </c>
      <c r="L5" s="945">
        <v>70000</v>
      </c>
      <c r="M5" s="945">
        <v>70000</v>
      </c>
      <c r="N5" s="945">
        <v>48486</v>
      </c>
      <c r="O5" s="946">
        <v>23421263</v>
      </c>
      <c r="P5" s="946">
        <v>20762772.57</v>
      </c>
      <c r="Q5" s="946">
        <v>19928258.93</v>
      </c>
    </row>
    <row r="6" spans="1:17">
      <c r="A6" s="1236"/>
      <c r="B6" s="1237"/>
      <c r="C6" s="1237"/>
      <c r="D6" s="1237"/>
      <c r="E6" s="1237"/>
      <c r="F6" s="1237"/>
      <c r="G6" s="1237"/>
      <c r="H6" s="1237"/>
      <c r="I6" s="1237"/>
      <c r="J6" s="1237"/>
      <c r="K6" s="1237"/>
      <c r="L6" s="1237"/>
      <c r="M6" s="1237"/>
      <c r="N6" s="1237"/>
      <c r="O6" s="1237"/>
      <c r="P6" s="1237"/>
      <c r="Q6" s="1238"/>
    </row>
    <row r="7" spans="1:17">
      <c r="A7" s="1239" t="s">
        <v>1147</v>
      </c>
      <c r="B7" s="1240"/>
      <c r="C7" s="1240"/>
      <c r="D7" s="1240"/>
      <c r="E7" s="1240"/>
      <c r="F7" s="1240"/>
      <c r="G7" s="1240"/>
      <c r="H7" s="1240"/>
      <c r="I7" s="1240"/>
      <c r="J7" s="1240"/>
      <c r="K7" s="1240"/>
      <c r="L7" s="1240"/>
      <c r="M7" s="1240"/>
      <c r="N7" s="1240"/>
      <c r="O7" s="1240"/>
      <c r="P7" s="1240"/>
      <c r="Q7" s="1241"/>
    </row>
    <row r="8" spans="1:17">
      <c r="A8" s="1242"/>
      <c r="B8" s="1243"/>
      <c r="C8" s="1243"/>
      <c r="D8" s="1243"/>
      <c r="E8" s="1243"/>
      <c r="F8" s="1243"/>
      <c r="G8" s="1243"/>
      <c r="H8" s="1243"/>
      <c r="I8" s="1243"/>
      <c r="J8" s="1243"/>
      <c r="K8" s="1243"/>
      <c r="L8" s="1243"/>
      <c r="M8" s="1243"/>
      <c r="N8" s="1243"/>
      <c r="O8" s="1243"/>
      <c r="P8" s="1243"/>
      <c r="Q8" s="1244"/>
    </row>
    <row r="9" spans="1:17" ht="13.5" customHeight="1">
      <c r="A9" s="1239" t="s">
        <v>1148</v>
      </c>
      <c r="B9" s="1240"/>
      <c r="C9" s="1240"/>
      <c r="D9" s="1240"/>
      <c r="E9" s="1240"/>
      <c r="F9" s="1240"/>
      <c r="G9" s="1240"/>
      <c r="H9" s="1240"/>
      <c r="I9" s="1240"/>
      <c r="J9" s="1240"/>
      <c r="K9" s="1240"/>
      <c r="L9" s="1240"/>
      <c r="M9" s="1240"/>
      <c r="N9" s="1240"/>
      <c r="O9" s="1240"/>
      <c r="P9" s="1240"/>
      <c r="Q9" s="1241"/>
    </row>
    <row r="10" spans="1:17">
      <c r="A10" s="1239"/>
      <c r="B10" s="1240"/>
      <c r="C10" s="1240"/>
      <c r="D10" s="1240"/>
      <c r="E10" s="1240"/>
      <c r="F10" s="1240"/>
      <c r="G10" s="1240"/>
      <c r="H10" s="1240"/>
      <c r="I10" s="1240"/>
      <c r="J10" s="1240"/>
      <c r="K10" s="1240"/>
      <c r="L10" s="1240"/>
      <c r="M10" s="1240"/>
      <c r="N10" s="1240"/>
      <c r="O10" s="1240"/>
      <c r="P10" s="1240"/>
      <c r="Q10" s="1241"/>
    </row>
    <row r="11" spans="1:17">
      <c r="A11" s="1239"/>
      <c r="B11" s="1240"/>
      <c r="C11" s="1240"/>
      <c r="D11" s="1240"/>
      <c r="E11" s="1240"/>
      <c r="F11" s="1240"/>
      <c r="G11" s="1240"/>
      <c r="H11" s="1240"/>
      <c r="I11" s="1240"/>
      <c r="J11" s="1240"/>
      <c r="K11" s="1240"/>
      <c r="L11" s="1240"/>
      <c r="M11" s="1240"/>
      <c r="N11" s="1240"/>
      <c r="O11" s="1240"/>
      <c r="P11" s="1240"/>
      <c r="Q11" s="1241"/>
    </row>
    <row r="12" spans="1:17">
      <c r="A12" s="1239"/>
      <c r="B12" s="1240"/>
      <c r="C12" s="1240"/>
      <c r="D12" s="1240"/>
      <c r="E12" s="1240"/>
      <c r="F12" s="1240"/>
      <c r="G12" s="1240"/>
      <c r="H12" s="1240"/>
      <c r="I12" s="1240"/>
      <c r="J12" s="1240"/>
      <c r="K12" s="1240"/>
      <c r="L12" s="1240"/>
      <c r="M12" s="1240"/>
      <c r="N12" s="1240"/>
      <c r="O12" s="1240"/>
      <c r="P12" s="1240"/>
      <c r="Q12" s="1241"/>
    </row>
    <row r="13" spans="1:17">
      <c r="A13" s="1239"/>
      <c r="B13" s="1240"/>
      <c r="C13" s="1240"/>
      <c r="D13" s="1240"/>
      <c r="E13" s="1240"/>
      <c r="F13" s="1240"/>
      <c r="G13" s="1240"/>
      <c r="H13" s="1240"/>
      <c r="I13" s="1240"/>
      <c r="J13" s="1240"/>
      <c r="K13" s="1240"/>
      <c r="L13" s="1240"/>
      <c r="M13" s="1240"/>
      <c r="N13" s="1240"/>
      <c r="O13" s="1240"/>
      <c r="P13" s="1240"/>
      <c r="Q13" s="1241"/>
    </row>
    <row r="14" spans="1:17">
      <c r="A14" s="1239"/>
      <c r="B14" s="1240"/>
      <c r="C14" s="1240"/>
      <c r="D14" s="1240"/>
      <c r="E14" s="1240"/>
      <c r="F14" s="1240"/>
      <c r="G14" s="1240"/>
      <c r="H14" s="1240"/>
      <c r="I14" s="1240"/>
      <c r="J14" s="1240"/>
      <c r="K14" s="1240"/>
      <c r="L14" s="1240"/>
      <c r="M14" s="1240"/>
      <c r="N14" s="1240"/>
      <c r="O14" s="1240"/>
      <c r="P14" s="1240"/>
      <c r="Q14" s="1241"/>
    </row>
    <row r="15" spans="1:17">
      <c r="A15" s="1239"/>
      <c r="B15" s="1240"/>
      <c r="C15" s="1240"/>
      <c r="D15" s="1240"/>
      <c r="E15" s="1240"/>
      <c r="F15" s="1240"/>
      <c r="G15" s="1240"/>
      <c r="H15" s="1240"/>
      <c r="I15" s="1240"/>
      <c r="J15" s="1240"/>
      <c r="K15" s="1240"/>
      <c r="L15" s="1240"/>
      <c r="M15" s="1240"/>
      <c r="N15" s="1240"/>
      <c r="O15" s="1240"/>
      <c r="P15" s="1240"/>
      <c r="Q15" s="1241"/>
    </row>
    <row r="16" spans="1:17">
      <c r="A16" s="1270" t="s">
        <v>1504</v>
      </c>
      <c r="B16" s="1271"/>
      <c r="C16" s="1271"/>
      <c r="D16" s="1271"/>
      <c r="E16" s="1271"/>
      <c r="F16" s="1271"/>
      <c r="G16" s="1271"/>
      <c r="H16" s="1271"/>
      <c r="I16" s="1271"/>
      <c r="J16" s="1271"/>
      <c r="K16" s="1271"/>
      <c r="L16" s="1271"/>
      <c r="M16" s="1271"/>
      <c r="N16" s="1271"/>
      <c r="O16" s="1271"/>
      <c r="P16" s="1271"/>
      <c r="Q16" s="1272"/>
    </row>
    <row r="17" spans="1:17">
      <c r="A17" s="952"/>
      <c r="B17" s="953"/>
      <c r="C17" s="953"/>
      <c r="D17" s="953"/>
      <c r="E17" s="953"/>
      <c r="F17" s="953"/>
      <c r="G17" s="953"/>
      <c r="H17" s="953"/>
      <c r="I17" s="953"/>
      <c r="J17" s="953"/>
      <c r="K17" s="953"/>
      <c r="L17" s="953"/>
      <c r="M17" s="953"/>
      <c r="N17" s="953"/>
      <c r="O17" s="953"/>
      <c r="P17" s="953"/>
      <c r="Q17" s="954"/>
    </row>
    <row r="18" spans="1:17">
      <c r="A18" s="952"/>
      <c r="B18" s="953"/>
      <c r="C18" s="953"/>
      <c r="D18" s="953"/>
      <c r="E18" s="953"/>
      <c r="F18" s="953"/>
      <c r="G18" s="953"/>
      <c r="H18" s="953"/>
      <c r="I18" s="953"/>
      <c r="J18" s="953"/>
      <c r="K18" s="953"/>
      <c r="L18" s="953"/>
      <c r="M18" s="953"/>
      <c r="N18" s="953"/>
      <c r="O18" s="953"/>
      <c r="P18" s="953"/>
      <c r="Q18" s="954"/>
    </row>
    <row r="19" spans="1:17">
      <c r="A19" s="969"/>
      <c r="B19" s="970"/>
      <c r="C19" s="970"/>
      <c r="D19" s="970"/>
      <c r="E19" s="970"/>
      <c r="F19" s="970"/>
      <c r="G19" s="970"/>
      <c r="H19" s="970"/>
      <c r="I19" s="970"/>
      <c r="J19" s="970"/>
      <c r="K19" s="970"/>
      <c r="L19" s="970"/>
      <c r="M19" s="970"/>
      <c r="N19" s="970"/>
      <c r="O19" s="970"/>
      <c r="P19" s="970"/>
      <c r="Q19" s="971"/>
    </row>
    <row r="20" spans="1:17" s="947" customFormat="1" ht="15" customHeight="1">
      <c r="A20" s="943" t="s">
        <v>1037</v>
      </c>
      <c r="B20" s="943" t="s">
        <v>1037</v>
      </c>
      <c r="C20" s="943" t="s">
        <v>1035</v>
      </c>
      <c r="D20" s="943" t="s">
        <v>1044</v>
      </c>
      <c r="E20" s="943" t="s">
        <v>1044</v>
      </c>
      <c r="F20" s="943" t="s">
        <v>1149</v>
      </c>
      <c r="G20" s="943"/>
      <c r="H20" s="1253" t="s">
        <v>1150</v>
      </c>
      <c r="I20" s="1253"/>
      <c r="J20" s="1253"/>
      <c r="K20" s="943" t="s">
        <v>395</v>
      </c>
      <c r="L20" s="955">
        <v>2171</v>
      </c>
      <c r="M20" s="955">
        <v>2171</v>
      </c>
      <c r="N20" s="955">
        <v>2171</v>
      </c>
      <c r="O20" s="956">
        <v>120587844</v>
      </c>
      <c r="P20" s="956">
        <v>118997901.06</v>
      </c>
      <c r="Q20" s="956">
        <v>113483452.64</v>
      </c>
    </row>
    <row r="21" spans="1:17">
      <c r="A21" s="1236"/>
      <c r="B21" s="1237"/>
      <c r="C21" s="1237"/>
      <c r="D21" s="1237"/>
      <c r="E21" s="1237"/>
      <c r="F21" s="1237"/>
      <c r="G21" s="1237"/>
      <c r="H21" s="1237"/>
      <c r="I21" s="1237"/>
      <c r="J21" s="1237"/>
      <c r="K21" s="1237"/>
      <c r="L21" s="1237"/>
      <c r="M21" s="1237"/>
      <c r="N21" s="1237"/>
      <c r="O21" s="1237"/>
      <c r="P21" s="1237"/>
      <c r="Q21" s="1238"/>
    </row>
    <row r="22" spans="1:17" ht="13.5" customHeight="1">
      <c r="A22" s="1239" t="s">
        <v>1151</v>
      </c>
      <c r="B22" s="1240"/>
      <c r="C22" s="1240"/>
      <c r="D22" s="1240"/>
      <c r="E22" s="1240"/>
      <c r="F22" s="1240"/>
      <c r="G22" s="1240"/>
      <c r="H22" s="1240"/>
      <c r="I22" s="1240"/>
      <c r="J22" s="1240"/>
      <c r="K22" s="1240"/>
      <c r="L22" s="1240"/>
      <c r="M22" s="1240"/>
      <c r="N22" s="1240"/>
      <c r="O22" s="1240"/>
      <c r="P22" s="1240"/>
      <c r="Q22" s="1241"/>
    </row>
    <row r="23" spans="1:17">
      <c r="A23" s="1242"/>
      <c r="B23" s="1243"/>
      <c r="C23" s="1243"/>
      <c r="D23" s="1243"/>
      <c r="E23" s="1243"/>
      <c r="F23" s="1243"/>
      <c r="G23" s="1243"/>
      <c r="H23" s="1243"/>
      <c r="I23" s="1243"/>
      <c r="J23" s="1243"/>
      <c r="K23" s="1243"/>
      <c r="L23" s="1243"/>
      <c r="M23" s="1243"/>
      <c r="N23" s="1243"/>
      <c r="O23" s="1243"/>
      <c r="P23" s="1243"/>
      <c r="Q23" s="1244"/>
    </row>
    <row r="24" spans="1:17" ht="13.5" customHeight="1">
      <c r="A24" s="1239" t="s">
        <v>1152</v>
      </c>
      <c r="B24" s="1240"/>
      <c r="C24" s="1240"/>
      <c r="D24" s="1240"/>
      <c r="E24" s="1240"/>
      <c r="F24" s="1240"/>
      <c r="G24" s="1240"/>
      <c r="H24" s="1240"/>
      <c r="I24" s="1240"/>
      <c r="J24" s="1240"/>
      <c r="K24" s="1240"/>
      <c r="L24" s="1240"/>
      <c r="M24" s="1240"/>
      <c r="N24" s="1240"/>
      <c r="O24" s="1240"/>
      <c r="P24" s="1240"/>
      <c r="Q24" s="1241"/>
    </row>
    <row r="25" spans="1:17">
      <c r="A25" s="1239"/>
      <c r="B25" s="1240"/>
      <c r="C25" s="1240"/>
      <c r="D25" s="1240"/>
      <c r="E25" s="1240"/>
      <c r="F25" s="1240"/>
      <c r="G25" s="1240"/>
      <c r="H25" s="1240"/>
      <c r="I25" s="1240"/>
      <c r="J25" s="1240"/>
      <c r="K25" s="1240"/>
      <c r="L25" s="1240"/>
      <c r="M25" s="1240"/>
      <c r="N25" s="1240"/>
      <c r="O25" s="1240"/>
      <c r="P25" s="1240"/>
      <c r="Q25" s="1241"/>
    </row>
    <row r="26" spans="1:17">
      <c r="A26" s="1239"/>
      <c r="B26" s="1240"/>
      <c r="C26" s="1240"/>
      <c r="D26" s="1240"/>
      <c r="E26" s="1240"/>
      <c r="F26" s="1240"/>
      <c r="G26" s="1240"/>
      <c r="H26" s="1240"/>
      <c r="I26" s="1240"/>
      <c r="J26" s="1240"/>
      <c r="K26" s="1240"/>
      <c r="L26" s="1240"/>
      <c r="M26" s="1240"/>
      <c r="N26" s="1240"/>
      <c r="O26" s="1240"/>
      <c r="P26" s="1240"/>
      <c r="Q26" s="1241"/>
    </row>
    <row r="27" spans="1:17">
      <c r="A27" s="1239"/>
      <c r="B27" s="1240"/>
      <c r="C27" s="1240"/>
      <c r="D27" s="1240"/>
      <c r="E27" s="1240"/>
      <c r="F27" s="1240"/>
      <c r="G27" s="1240"/>
      <c r="H27" s="1240"/>
      <c r="I27" s="1240"/>
      <c r="J27" s="1240"/>
      <c r="K27" s="1240"/>
      <c r="L27" s="1240"/>
      <c r="M27" s="1240"/>
      <c r="N27" s="1240"/>
      <c r="O27" s="1240"/>
      <c r="P27" s="1240"/>
      <c r="Q27" s="1241"/>
    </row>
    <row r="28" spans="1:17">
      <c r="A28" s="1239"/>
      <c r="B28" s="1240"/>
      <c r="C28" s="1240"/>
      <c r="D28" s="1240"/>
      <c r="E28" s="1240"/>
      <c r="F28" s="1240"/>
      <c r="G28" s="1240"/>
      <c r="H28" s="1240"/>
      <c r="I28" s="1240"/>
      <c r="J28" s="1240"/>
      <c r="K28" s="1240"/>
      <c r="L28" s="1240"/>
      <c r="M28" s="1240"/>
      <c r="N28" s="1240"/>
      <c r="O28" s="1240"/>
      <c r="P28" s="1240"/>
      <c r="Q28" s="1241"/>
    </row>
    <row r="29" spans="1:17">
      <c r="A29" s="1239"/>
      <c r="B29" s="1240"/>
      <c r="C29" s="1240"/>
      <c r="D29" s="1240"/>
      <c r="E29" s="1240"/>
      <c r="F29" s="1240"/>
      <c r="G29" s="1240"/>
      <c r="H29" s="1240"/>
      <c r="I29" s="1240"/>
      <c r="J29" s="1240"/>
      <c r="K29" s="1240"/>
      <c r="L29" s="1240"/>
      <c r="M29" s="1240"/>
      <c r="N29" s="1240"/>
      <c r="O29" s="1240"/>
      <c r="P29" s="1240"/>
      <c r="Q29" s="1241"/>
    </row>
    <row r="30" spans="1:17">
      <c r="A30" s="1239"/>
      <c r="B30" s="1240"/>
      <c r="C30" s="1240"/>
      <c r="D30" s="1240"/>
      <c r="E30" s="1240"/>
      <c r="F30" s="1240"/>
      <c r="G30" s="1240"/>
      <c r="H30" s="1240"/>
      <c r="I30" s="1240"/>
      <c r="J30" s="1240"/>
      <c r="K30" s="1240"/>
      <c r="L30" s="1240"/>
      <c r="M30" s="1240"/>
      <c r="N30" s="1240"/>
      <c r="O30" s="1240"/>
      <c r="P30" s="1240"/>
      <c r="Q30" s="1241"/>
    </row>
    <row r="31" spans="1:17">
      <c r="A31" s="1239"/>
      <c r="B31" s="1240"/>
      <c r="C31" s="1240"/>
      <c r="D31" s="1240"/>
      <c r="E31" s="1240"/>
      <c r="F31" s="1240"/>
      <c r="G31" s="1240"/>
      <c r="H31" s="1240"/>
      <c r="I31" s="1240"/>
      <c r="J31" s="1240"/>
      <c r="K31" s="1240"/>
      <c r="L31" s="1240"/>
      <c r="M31" s="1240"/>
      <c r="N31" s="1240"/>
      <c r="O31" s="1240"/>
      <c r="P31" s="1240"/>
      <c r="Q31" s="1241"/>
    </row>
    <row r="32" spans="1:17">
      <c r="A32" s="952"/>
      <c r="B32" s="953"/>
      <c r="C32" s="953"/>
      <c r="D32" s="953"/>
      <c r="E32" s="953"/>
      <c r="F32" s="953"/>
      <c r="G32" s="953"/>
      <c r="H32" s="953"/>
      <c r="I32" s="953"/>
      <c r="J32" s="953"/>
      <c r="K32" s="953"/>
      <c r="L32" s="953"/>
      <c r="M32" s="953"/>
      <c r="N32" s="953"/>
      <c r="O32" s="953"/>
      <c r="P32" s="953"/>
      <c r="Q32" s="954"/>
    </row>
    <row r="33" spans="1:18">
      <c r="A33" s="1282" t="s">
        <v>1505</v>
      </c>
      <c r="B33" s="1283"/>
      <c r="C33" s="1283"/>
      <c r="D33" s="1283"/>
      <c r="E33" s="1283"/>
      <c r="F33" s="1283"/>
      <c r="G33" s="1283"/>
      <c r="H33" s="1283"/>
      <c r="I33" s="1283"/>
      <c r="J33" s="1283"/>
      <c r="K33" s="1283"/>
      <c r="L33" s="1283"/>
      <c r="M33" s="1283"/>
      <c r="N33" s="1283"/>
      <c r="O33" s="1283"/>
      <c r="P33" s="1283"/>
      <c r="Q33" s="1284"/>
    </row>
    <row r="34" spans="1:18">
      <c r="A34" s="952"/>
      <c r="B34" s="953"/>
      <c r="C34" s="953"/>
      <c r="D34" s="953"/>
      <c r="E34" s="953"/>
      <c r="F34" s="953"/>
      <c r="G34" s="953"/>
      <c r="H34" s="953"/>
      <c r="I34" s="953"/>
      <c r="J34" s="953"/>
      <c r="K34" s="953"/>
      <c r="L34" s="953"/>
      <c r="M34" s="953"/>
      <c r="N34" s="953"/>
      <c r="O34" s="953"/>
      <c r="P34" s="953"/>
      <c r="Q34" s="954"/>
    </row>
    <row r="35" spans="1:18">
      <c r="A35" s="952"/>
      <c r="B35" s="953"/>
      <c r="C35" s="953"/>
      <c r="D35" s="953"/>
      <c r="E35" s="953"/>
      <c r="F35" s="953"/>
      <c r="G35" s="953"/>
      <c r="H35" s="953"/>
      <c r="I35" s="953"/>
      <c r="J35" s="953"/>
      <c r="K35" s="953"/>
      <c r="L35" s="953"/>
      <c r="M35" s="953"/>
      <c r="N35" s="953"/>
      <c r="O35" s="953"/>
      <c r="P35" s="953"/>
      <c r="Q35" s="954"/>
    </row>
    <row r="36" spans="1:18">
      <c r="A36" s="969"/>
      <c r="B36" s="970"/>
      <c r="C36" s="970"/>
      <c r="D36" s="970"/>
      <c r="E36" s="970"/>
      <c r="F36" s="970"/>
      <c r="G36" s="970"/>
      <c r="H36" s="970"/>
      <c r="I36" s="970"/>
      <c r="J36" s="970"/>
      <c r="K36" s="970"/>
      <c r="L36" s="970"/>
      <c r="M36" s="970"/>
      <c r="N36" s="970"/>
      <c r="O36" s="970"/>
      <c r="P36" s="970"/>
      <c r="Q36" s="971"/>
    </row>
    <row r="37" spans="1:18" ht="12.75" customHeight="1">
      <c r="A37" s="517"/>
      <c r="B37" s="517"/>
      <c r="C37" s="517"/>
      <c r="D37" s="517"/>
      <c r="E37" s="936"/>
      <c r="F37" s="936"/>
      <c r="G37" s="936"/>
      <c r="H37" s="936"/>
      <c r="I37" s="936"/>
      <c r="J37" s="936"/>
      <c r="K37" s="936"/>
      <c r="L37" s="936"/>
      <c r="M37" s="936"/>
      <c r="N37" s="936"/>
      <c r="O37" s="936"/>
      <c r="P37" s="936"/>
      <c r="Q37" s="936"/>
    </row>
    <row r="38" spans="1:18" ht="12.75" customHeight="1">
      <c r="A38" s="517"/>
      <c r="B38" s="517"/>
      <c r="C38" s="517"/>
      <c r="D38" s="517"/>
      <c r="E38" s="936"/>
      <c r="F38" s="936"/>
      <c r="G38" s="936"/>
      <c r="H38" s="936"/>
      <c r="I38" s="936"/>
      <c r="J38" s="936"/>
      <c r="K38" s="936"/>
      <c r="L38" s="936"/>
      <c r="M38" s="936"/>
      <c r="N38" s="936"/>
      <c r="O38" s="936"/>
      <c r="P38" s="936"/>
      <c r="Q38" s="936"/>
    </row>
    <row r="39" spans="1:18" ht="12.75" customHeight="1">
      <c r="A39" s="517"/>
      <c r="B39" s="517"/>
      <c r="C39" s="517"/>
      <c r="D39" s="517"/>
      <c r="E39" s="936"/>
      <c r="F39" s="936"/>
      <c r="G39" s="936"/>
      <c r="H39" s="936"/>
      <c r="I39" s="936"/>
      <c r="J39" s="936"/>
      <c r="K39" s="936"/>
      <c r="L39" s="936"/>
      <c r="M39" s="936"/>
      <c r="N39" s="936"/>
      <c r="O39" s="936"/>
      <c r="P39" s="936"/>
      <c r="Q39" s="936"/>
    </row>
    <row r="40" spans="1:18" ht="12.75" customHeight="1">
      <c r="A40" s="517"/>
      <c r="B40" s="517"/>
      <c r="C40" s="517"/>
      <c r="D40" s="517"/>
      <c r="E40" s="936"/>
      <c r="F40" s="936"/>
      <c r="G40" s="936"/>
      <c r="H40" s="936"/>
      <c r="I40" s="936"/>
      <c r="J40" s="936"/>
      <c r="K40" s="936"/>
      <c r="L40" s="936"/>
      <c r="M40" s="936"/>
      <c r="N40" s="936"/>
      <c r="O40" s="936"/>
      <c r="P40" s="936"/>
      <c r="Q40" s="936"/>
    </row>
    <row r="41" spans="1:18" ht="12.75" customHeight="1">
      <c r="A41" s="517"/>
      <c r="B41" s="517"/>
      <c r="C41" s="517"/>
      <c r="D41" s="517"/>
      <c r="E41" s="936"/>
      <c r="F41" s="936"/>
      <c r="G41" s="936"/>
      <c r="H41" s="936"/>
      <c r="I41" s="936"/>
      <c r="J41" s="936"/>
      <c r="K41" s="936"/>
      <c r="L41" s="936"/>
      <c r="M41" s="936"/>
      <c r="N41" s="936"/>
      <c r="O41" s="936"/>
      <c r="P41" s="936"/>
      <c r="Q41" s="936"/>
    </row>
    <row r="42" spans="1:18" ht="13.5" customHeight="1">
      <c r="A42" s="519"/>
      <c r="B42" s="519"/>
      <c r="C42" s="519"/>
      <c r="E42" s="520"/>
      <c r="F42" s="521"/>
      <c r="G42" s="521"/>
      <c r="H42" s="521"/>
      <c r="I42" s="522"/>
      <c r="J42" s="522"/>
      <c r="K42" s="522"/>
      <c r="L42" s="522"/>
      <c r="M42" s="522"/>
      <c r="N42" s="522"/>
      <c r="O42" s="522"/>
      <c r="P42" s="522"/>
      <c r="Q42" s="522"/>
      <c r="R42" s="523"/>
    </row>
    <row r="43" spans="1:18" s="525" customFormat="1" ht="14.25" customHeight="1">
      <c r="A43" s="524" t="s">
        <v>13</v>
      </c>
      <c r="B43" s="531"/>
      <c r="C43" s="959"/>
      <c r="D43" s="730"/>
      <c r="E43" s="972"/>
      <c r="F43" s="730"/>
      <c r="G43" s="730"/>
      <c r="H43" s="730"/>
      <c r="I43" s="973"/>
      <c r="J43" s="528"/>
      <c r="K43" s="531" t="s">
        <v>1153</v>
      </c>
      <c r="L43" s="959"/>
      <c r="M43" s="959"/>
      <c r="N43" s="959"/>
      <c r="O43" s="960"/>
      <c r="P43" s="528"/>
      <c r="Q43" s="528"/>
      <c r="R43" s="530"/>
    </row>
    <row r="44" spans="1:18" s="525" customFormat="1" ht="45.75" customHeight="1">
      <c r="B44" s="1162" t="s">
        <v>1154</v>
      </c>
      <c r="C44" s="1162"/>
      <c r="D44" s="1162"/>
      <c r="E44" s="1162"/>
      <c r="F44" s="1162"/>
      <c r="G44" s="1162"/>
      <c r="H44" s="1162"/>
      <c r="I44" s="1162"/>
      <c r="J44" s="531"/>
      <c r="K44" s="974"/>
      <c r="L44" s="1162" t="s">
        <v>1155</v>
      </c>
      <c r="M44" s="1162"/>
      <c r="N44" s="1162"/>
      <c r="O44" s="1162"/>
    </row>
  </sheetData>
  <mergeCells count="25">
    <mergeCell ref="A7:Q8"/>
    <mergeCell ref="A1:Q1"/>
    <mergeCell ref="A2:Q2"/>
    <mergeCell ref="A3:A4"/>
    <mergeCell ref="B3:B4"/>
    <mergeCell ref="C3:C4"/>
    <mergeCell ref="D3:D4"/>
    <mergeCell ref="E3:E4"/>
    <mergeCell ref="F3:F4"/>
    <mergeCell ref="G3:G4"/>
    <mergeCell ref="H3:J4"/>
    <mergeCell ref="K3:K4"/>
    <mergeCell ref="L3:N3"/>
    <mergeCell ref="O3:Q3"/>
    <mergeCell ref="H5:J5"/>
    <mergeCell ref="A6:Q6"/>
    <mergeCell ref="A33:Q33"/>
    <mergeCell ref="B44:I44"/>
    <mergeCell ref="L44:O44"/>
    <mergeCell ref="A9:Q15"/>
    <mergeCell ref="A16:Q16"/>
    <mergeCell ref="H20:J20"/>
    <mergeCell ref="A21:Q21"/>
    <mergeCell ref="A22:Q23"/>
    <mergeCell ref="A24:Q31"/>
  </mergeCells>
  <printOptions horizontalCentered="1"/>
  <pageMargins left="0.23622047244094491" right="0.23622047244094491" top="1.0236220472440944" bottom="0.74803149606299213" header="0.31496062992125984" footer="0.31496062992125984"/>
  <pageSetup scale="75" fitToHeight="0" orientation="landscape" r:id="rId1"/>
  <headerFooter scaleWithDoc="0" alignWithMargins="0">
    <oddHeader>&amp;L&amp;G&amp;R&amp;G</oddHeader>
    <oddFooter>&amp;R&amp;G</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259"/>
  <sheetViews>
    <sheetView showGridLines="0" view="pageBreakPreview" zoomScaleNormal="80" zoomScaleSheetLayoutView="100" workbookViewId="0">
      <pane ySplit="6" topLeftCell="A7" activePane="bottomLeft" state="frozen"/>
      <selection pane="bottomLeft" activeCell="A7" sqref="A7"/>
    </sheetView>
  </sheetViews>
  <sheetFormatPr baseColWidth="10" defaultColWidth="9.28515625" defaultRowHeight="13.5"/>
  <cols>
    <col min="1" max="1" width="51.140625" style="808" customWidth="1"/>
    <col min="2" max="2" width="26.140625" style="808" customWidth="1"/>
    <col min="3" max="3" width="8.5703125" style="808" customWidth="1"/>
    <col min="4" max="5" width="9" style="808" customWidth="1"/>
    <col min="6" max="6" width="7.7109375" style="808" customWidth="1"/>
    <col min="7" max="7" width="24.7109375" style="808" customWidth="1"/>
    <col min="8" max="8" width="2.28515625" style="808" customWidth="1"/>
    <col min="9" max="16384" width="9.28515625" style="808"/>
  </cols>
  <sheetData>
    <row r="1" spans="1:7" ht="35.1" customHeight="1">
      <c r="A1" s="1285" t="s">
        <v>1414</v>
      </c>
      <c r="B1" s="1286"/>
      <c r="C1" s="1286"/>
      <c r="D1" s="1286"/>
      <c r="E1" s="1286"/>
      <c r="F1" s="1286"/>
      <c r="G1" s="1287"/>
    </row>
    <row r="2" spans="1:7" ht="7.9" customHeight="1">
      <c r="A2" s="809"/>
      <c r="B2" s="809"/>
      <c r="C2" s="809"/>
      <c r="D2" s="809"/>
      <c r="E2" s="809"/>
      <c r="F2" s="809"/>
      <c r="G2" s="809"/>
    </row>
    <row r="3" spans="1:7" ht="19.5" customHeight="1">
      <c r="A3" s="1288" t="s">
        <v>1415</v>
      </c>
      <c r="B3" s="1289"/>
      <c r="C3" s="1289"/>
      <c r="D3" s="1289"/>
      <c r="E3" s="1289"/>
      <c r="F3" s="1289"/>
      <c r="G3" s="1290"/>
    </row>
    <row r="4" spans="1:7" ht="19.5" customHeight="1">
      <c r="A4" s="1288" t="s">
        <v>1416</v>
      </c>
      <c r="B4" s="1289"/>
      <c r="C4" s="1289"/>
      <c r="D4" s="1289"/>
      <c r="E4" s="1289"/>
      <c r="F4" s="1289"/>
      <c r="G4" s="1290"/>
    </row>
    <row r="5" spans="1:7" ht="25.35" customHeight="1">
      <c r="A5" s="1291" t="s">
        <v>1417</v>
      </c>
      <c r="B5" s="1291" t="s">
        <v>1418</v>
      </c>
      <c r="C5" s="1291" t="s">
        <v>1419</v>
      </c>
      <c r="D5" s="1291" t="s">
        <v>1420</v>
      </c>
      <c r="E5" s="1293" t="s">
        <v>1160</v>
      </c>
      <c r="F5" s="1294"/>
      <c r="G5" s="1291" t="s">
        <v>1421</v>
      </c>
    </row>
    <row r="6" spans="1:7" s="811" customFormat="1" ht="34.5" customHeight="1">
      <c r="A6" s="1292"/>
      <c r="B6" s="1292"/>
      <c r="C6" s="1292"/>
      <c r="D6" s="1292"/>
      <c r="E6" s="810" t="s">
        <v>1422</v>
      </c>
      <c r="F6" s="810" t="s">
        <v>1423</v>
      </c>
      <c r="G6" s="1292"/>
    </row>
    <row r="7" spans="1:7" ht="15" customHeight="1">
      <c r="A7" s="812"/>
      <c r="B7" s="813"/>
      <c r="C7" s="812"/>
      <c r="D7" s="812"/>
      <c r="E7" s="812"/>
      <c r="F7" s="812"/>
      <c r="G7" s="814"/>
    </row>
    <row r="8" spans="1:7" ht="22.5">
      <c r="A8" s="815" t="s">
        <v>1424</v>
      </c>
      <c r="B8" s="816">
        <v>43496</v>
      </c>
      <c r="C8" s="815" t="s">
        <v>1425</v>
      </c>
      <c r="D8" s="815" t="s">
        <v>1426</v>
      </c>
      <c r="E8" s="817" t="s">
        <v>395</v>
      </c>
      <c r="F8" s="817">
        <v>1</v>
      </c>
      <c r="G8" s="818">
        <v>93000</v>
      </c>
    </row>
    <row r="9" spans="1:7" ht="10.5" customHeight="1">
      <c r="A9" s="819" t="s">
        <v>1427</v>
      </c>
      <c r="B9" s="816">
        <v>43522</v>
      </c>
      <c r="C9" s="815" t="s">
        <v>1428</v>
      </c>
      <c r="D9" s="815" t="s">
        <v>1429</v>
      </c>
      <c r="E9" s="817" t="s">
        <v>1168</v>
      </c>
      <c r="F9" s="817">
        <v>1</v>
      </c>
      <c r="G9" s="818">
        <v>30000000</v>
      </c>
    </row>
    <row r="10" spans="1:7" ht="10.5" customHeight="1">
      <c r="A10" s="819" t="s">
        <v>1430</v>
      </c>
      <c r="B10" s="816">
        <v>43804</v>
      </c>
      <c r="C10" s="815" t="s">
        <v>731</v>
      </c>
      <c r="D10" s="815" t="s">
        <v>731</v>
      </c>
      <c r="E10" s="817" t="s">
        <v>1431</v>
      </c>
      <c r="F10" s="817">
        <v>1</v>
      </c>
      <c r="G10" s="818">
        <v>942.68</v>
      </c>
    </row>
    <row r="11" spans="1:7" ht="10.5" customHeight="1">
      <c r="A11" s="819" t="s">
        <v>1430</v>
      </c>
      <c r="B11" s="816">
        <v>43804</v>
      </c>
      <c r="C11" s="815" t="s">
        <v>731</v>
      </c>
      <c r="D11" s="815" t="s">
        <v>731</v>
      </c>
      <c r="E11" s="817" t="s">
        <v>1431</v>
      </c>
      <c r="F11" s="817">
        <v>1</v>
      </c>
      <c r="G11" s="818">
        <v>537.95000000000005</v>
      </c>
    </row>
    <row r="12" spans="1:7" ht="10.5" customHeight="1">
      <c r="A12" s="819" t="s">
        <v>1430</v>
      </c>
      <c r="B12" s="816">
        <v>43804</v>
      </c>
      <c r="C12" s="815" t="s">
        <v>731</v>
      </c>
      <c r="D12" s="815" t="s">
        <v>731</v>
      </c>
      <c r="E12" s="817" t="s">
        <v>1431</v>
      </c>
      <c r="F12" s="817">
        <v>1</v>
      </c>
      <c r="G12" s="818">
        <v>1870</v>
      </c>
    </row>
    <row r="13" spans="1:7" ht="10.5" customHeight="1">
      <c r="A13" s="819" t="s">
        <v>1430</v>
      </c>
      <c r="B13" s="816">
        <v>43804</v>
      </c>
      <c r="C13" s="815" t="s">
        <v>731</v>
      </c>
      <c r="D13" s="815" t="s">
        <v>731</v>
      </c>
      <c r="E13" s="817" t="s">
        <v>1431</v>
      </c>
      <c r="F13" s="817">
        <v>1</v>
      </c>
      <c r="G13" s="818">
        <v>1870</v>
      </c>
    </row>
    <row r="14" spans="1:7" ht="10.5" customHeight="1">
      <c r="A14" s="819" t="s">
        <v>1430</v>
      </c>
      <c r="B14" s="816">
        <v>43804</v>
      </c>
      <c r="C14" s="815" t="s">
        <v>731</v>
      </c>
      <c r="D14" s="815" t="s">
        <v>731</v>
      </c>
      <c r="E14" s="817" t="s">
        <v>1431</v>
      </c>
      <c r="F14" s="817">
        <v>1</v>
      </c>
      <c r="G14" s="818">
        <v>1870</v>
      </c>
    </row>
    <row r="15" spans="1:7" ht="10.5" customHeight="1">
      <c r="A15" s="819" t="s">
        <v>1430</v>
      </c>
      <c r="B15" s="816">
        <v>43804</v>
      </c>
      <c r="C15" s="815" t="s">
        <v>731</v>
      </c>
      <c r="D15" s="815" t="s">
        <v>731</v>
      </c>
      <c r="E15" s="817" t="s">
        <v>1431</v>
      </c>
      <c r="F15" s="817">
        <v>1</v>
      </c>
      <c r="G15" s="818">
        <v>1870</v>
      </c>
    </row>
    <row r="16" spans="1:7" ht="10.5" customHeight="1">
      <c r="A16" s="819" t="s">
        <v>1430</v>
      </c>
      <c r="B16" s="816">
        <v>43804</v>
      </c>
      <c r="C16" s="815" t="s">
        <v>731</v>
      </c>
      <c r="D16" s="815" t="s">
        <v>731</v>
      </c>
      <c r="E16" s="817" t="s">
        <v>1431</v>
      </c>
      <c r="F16" s="817">
        <v>1</v>
      </c>
      <c r="G16" s="818">
        <v>1870</v>
      </c>
    </row>
    <row r="17" spans="1:7" ht="10.5" customHeight="1">
      <c r="A17" s="819" t="s">
        <v>1430</v>
      </c>
      <c r="B17" s="816">
        <v>43804</v>
      </c>
      <c r="C17" s="815" t="s">
        <v>731</v>
      </c>
      <c r="D17" s="815" t="s">
        <v>731</v>
      </c>
      <c r="E17" s="817" t="s">
        <v>1431</v>
      </c>
      <c r="F17" s="817">
        <v>1</v>
      </c>
      <c r="G17" s="818">
        <v>942.68</v>
      </c>
    </row>
    <row r="18" spans="1:7" ht="10.5" customHeight="1">
      <c r="A18" s="819" t="s">
        <v>1430</v>
      </c>
      <c r="B18" s="816">
        <v>43804</v>
      </c>
      <c r="C18" s="815" t="s">
        <v>731</v>
      </c>
      <c r="D18" s="815" t="s">
        <v>731</v>
      </c>
      <c r="E18" s="817" t="s">
        <v>1431</v>
      </c>
      <c r="F18" s="817">
        <v>1</v>
      </c>
      <c r="G18" s="818">
        <v>1870</v>
      </c>
    </row>
    <row r="19" spans="1:7" ht="10.5" customHeight="1">
      <c r="A19" s="819" t="s">
        <v>1430</v>
      </c>
      <c r="B19" s="816">
        <v>43804</v>
      </c>
      <c r="C19" s="815" t="s">
        <v>731</v>
      </c>
      <c r="D19" s="815" t="s">
        <v>731</v>
      </c>
      <c r="E19" s="817" t="s">
        <v>1431</v>
      </c>
      <c r="F19" s="817">
        <v>1</v>
      </c>
      <c r="G19" s="818">
        <v>1870</v>
      </c>
    </row>
    <row r="20" spans="1:7" ht="10.5" customHeight="1">
      <c r="A20" s="819" t="s">
        <v>1430</v>
      </c>
      <c r="B20" s="816">
        <v>43804</v>
      </c>
      <c r="C20" s="815" t="s">
        <v>731</v>
      </c>
      <c r="D20" s="815" t="s">
        <v>731</v>
      </c>
      <c r="E20" s="817" t="s">
        <v>1431</v>
      </c>
      <c r="F20" s="817">
        <v>1</v>
      </c>
      <c r="G20" s="818">
        <v>1870</v>
      </c>
    </row>
    <row r="21" spans="1:7" ht="10.5" customHeight="1">
      <c r="A21" s="819" t="s">
        <v>1430</v>
      </c>
      <c r="B21" s="816">
        <v>43804</v>
      </c>
      <c r="C21" s="815" t="s">
        <v>731</v>
      </c>
      <c r="D21" s="815" t="s">
        <v>731</v>
      </c>
      <c r="E21" s="817" t="s">
        <v>1431</v>
      </c>
      <c r="F21" s="817">
        <v>1</v>
      </c>
      <c r="G21" s="818">
        <v>942.68</v>
      </c>
    </row>
    <row r="22" spans="1:7" ht="10.5" customHeight="1">
      <c r="A22" s="819" t="s">
        <v>1430</v>
      </c>
      <c r="B22" s="816">
        <v>43804</v>
      </c>
      <c r="C22" s="815" t="s">
        <v>731</v>
      </c>
      <c r="D22" s="815" t="s">
        <v>731</v>
      </c>
      <c r="E22" s="817" t="s">
        <v>1431</v>
      </c>
      <c r="F22" s="817">
        <v>1</v>
      </c>
      <c r="G22" s="818">
        <v>1870</v>
      </c>
    </row>
    <row r="23" spans="1:7" ht="10.5" customHeight="1">
      <c r="A23" s="819" t="s">
        <v>1430</v>
      </c>
      <c r="B23" s="816">
        <v>43804</v>
      </c>
      <c r="C23" s="815" t="s">
        <v>731</v>
      </c>
      <c r="D23" s="815" t="s">
        <v>731</v>
      </c>
      <c r="E23" s="817" t="s">
        <v>1431</v>
      </c>
      <c r="F23" s="817">
        <v>1</v>
      </c>
      <c r="G23" s="818">
        <v>1870</v>
      </c>
    </row>
    <row r="24" spans="1:7" ht="10.5" customHeight="1">
      <c r="A24" s="819" t="s">
        <v>1430</v>
      </c>
      <c r="B24" s="816">
        <v>43804</v>
      </c>
      <c r="C24" s="815" t="s">
        <v>731</v>
      </c>
      <c r="D24" s="815" t="s">
        <v>731</v>
      </c>
      <c r="E24" s="817" t="s">
        <v>1431</v>
      </c>
      <c r="F24" s="817">
        <v>1</v>
      </c>
      <c r="G24" s="818">
        <v>942.68</v>
      </c>
    </row>
    <row r="25" spans="1:7" ht="10.5" customHeight="1">
      <c r="A25" s="819" t="s">
        <v>1430</v>
      </c>
      <c r="B25" s="816">
        <v>43804</v>
      </c>
      <c r="C25" s="815" t="s">
        <v>731</v>
      </c>
      <c r="D25" s="815" t="s">
        <v>731</v>
      </c>
      <c r="E25" s="817" t="s">
        <v>1431</v>
      </c>
      <c r="F25" s="817">
        <v>1</v>
      </c>
      <c r="G25" s="818">
        <v>1870</v>
      </c>
    </row>
    <row r="26" spans="1:7" ht="10.5" customHeight="1">
      <c r="A26" s="819" t="s">
        <v>1430</v>
      </c>
      <c r="B26" s="816">
        <v>43804</v>
      </c>
      <c r="C26" s="815" t="s">
        <v>731</v>
      </c>
      <c r="D26" s="815" t="s">
        <v>731</v>
      </c>
      <c r="E26" s="817" t="s">
        <v>1431</v>
      </c>
      <c r="F26" s="817">
        <v>1</v>
      </c>
      <c r="G26" s="818">
        <v>1711.18</v>
      </c>
    </row>
    <row r="27" spans="1:7" ht="10.5" customHeight="1">
      <c r="A27" s="819" t="s">
        <v>1430</v>
      </c>
      <c r="B27" s="816">
        <v>43804</v>
      </c>
      <c r="C27" s="815" t="s">
        <v>731</v>
      </c>
      <c r="D27" s="815" t="s">
        <v>731</v>
      </c>
      <c r="E27" s="817" t="s">
        <v>1431</v>
      </c>
      <c r="F27" s="817">
        <v>1</v>
      </c>
      <c r="G27" s="818">
        <v>1870</v>
      </c>
    </row>
    <row r="28" spans="1:7" ht="10.5" customHeight="1">
      <c r="A28" s="819" t="s">
        <v>1430</v>
      </c>
      <c r="B28" s="816">
        <v>43804</v>
      </c>
      <c r="C28" s="815" t="s">
        <v>731</v>
      </c>
      <c r="D28" s="815" t="s">
        <v>731</v>
      </c>
      <c r="E28" s="817" t="s">
        <v>1431</v>
      </c>
      <c r="F28" s="817">
        <v>1</v>
      </c>
      <c r="G28" s="818">
        <v>1870</v>
      </c>
    </row>
    <row r="29" spans="1:7" ht="10.5" customHeight="1">
      <c r="A29" s="819" t="s">
        <v>1430</v>
      </c>
      <c r="B29" s="816">
        <v>43804</v>
      </c>
      <c r="C29" s="815" t="s">
        <v>731</v>
      </c>
      <c r="D29" s="815" t="s">
        <v>731</v>
      </c>
      <c r="E29" s="817" t="s">
        <v>1431</v>
      </c>
      <c r="F29" s="817">
        <v>1</v>
      </c>
      <c r="G29" s="818">
        <v>942.68</v>
      </c>
    </row>
    <row r="30" spans="1:7" ht="10.5" customHeight="1">
      <c r="A30" s="819" t="s">
        <v>1430</v>
      </c>
      <c r="B30" s="816">
        <v>43804</v>
      </c>
      <c r="C30" s="815" t="s">
        <v>731</v>
      </c>
      <c r="D30" s="815" t="s">
        <v>731</v>
      </c>
      <c r="E30" s="817" t="s">
        <v>1431</v>
      </c>
      <c r="F30" s="817">
        <v>1</v>
      </c>
      <c r="G30" s="818">
        <v>1870</v>
      </c>
    </row>
    <row r="31" spans="1:7" ht="10.5" customHeight="1">
      <c r="A31" s="819" t="s">
        <v>1430</v>
      </c>
      <c r="B31" s="816">
        <v>43804</v>
      </c>
      <c r="C31" s="815" t="s">
        <v>731</v>
      </c>
      <c r="D31" s="815" t="s">
        <v>731</v>
      </c>
      <c r="E31" s="817" t="s">
        <v>1431</v>
      </c>
      <c r="F31" s="817">
        <v>1</v>
      </c>
      <c r="G31" s="818">
        <v>942.68</v>
      </c>
    </row>
    <row r="32" spans="1:7" ht="10.5" customHeight="1">
      <c r="A32" s="819" t="s">
        <v>1430</v>
      </c>
      <c r="B32" s="816">
        <v>43804</v>
      </c>
      <c r="C32" s="815" t="s">
        <v>731</v>
      </c>
      <c r="D32" s="815" t="s">
        <v>731</v>
      </c>
      <c r="E32" s="817" t="s">
        <v>1431</v>
      </c>
      <c r="F32" s="817">
        <v>1</v>
      </c>
      <c r="G32" s="818">
        <v>1870</v>
      </c>
    </row>
    <row r="33" spans="1:7" ht="10.5" customHeight="1">
      <c r="A33" s="819" t="s">
        <v>1430</v>
      </c>
      <c r="B33" s="816">
        <v>43804</v>
      </c>
      <c r="C33" s="815" t="s">
        <v>731</v>
      </c>
      <c r="D33" s="815" t="s">
        <v>731</v>
      </c>
      <c r="E33" s="817" t="s">
        <v>1431</v>
      </c>
      <c r="F33" s="817">
        <v>1</v>
      </c>
      <c r="G33" s="818">
        <v>942.68</v>
      </c>
    </row>
    <row r="34" spans="1:7" ht="10.5" customHeight="1">
      <c r="A34" s="819" t="s">
        <v>1430</v>
      </c>
      <c r="B34" s="816">
        <v>43804</v>
      </c>
      <c r="C34" s="815" t="s">
        <v>731</v>
      </c>
      <c r="D34" s="815" t="s">
        <v>731</v>
      </c>
      <c r="E34" s="817" t="s">
        <v>1431</v>
      </c>
      <c r="F34" s="817">
        <v>1</v>
      </c>
      <c r="G34" s="818">
        <v>1870</v>
      </c>
    </row>
    <row r="35" spans="1:7" ht="10.5" customHeight="1">
      <c r="A35" s="819" t="s">
        <v>1430</v>
      </c>
      <c r="B35" s="816">
        <v>43804</v>
      </c>
      <c r="C35" s="815" t="s">
        <v>731</v>
      </c>
      <c r="D35" s="815" t="s">
        <v>731</v>
      </c>
      <c r="E35" s="817" t="s">
        <v>1431</v>
      </c>
      <c r="F35" s="817">
        <v>1</v>
      </c>
      <c r="G35" s="818">
        <v>1870</v>
      </c>
    </row>
    <row r="36" spans="1:7" ht="10.5" customHeight="1">
      <c r="A36" s="819" t="s">
        <v>1430</v>
      </c>
      <c r="B36" s="816">
        <v>43804</v>
      </c>
      <c r="C36" s="815" t="s">
        <v>731</v>
      </c>
      <c r="D36" s="815" t="s">
        <v>731</v>
      </c>
      <c r="E36" s="817" t="s">
        <v>1431</v>
      </c>
      <c r="F36" s="817">
        <v>1</v>
      </c>
      <c r="G36" s="818">
        <v>1870</v>
      </c>
    </row>
    <row r="37" spans="1:7" ht="10.5" customHeight="1">
      <c r="A37" s="819" t="s">
        <v>1430</v>
      </c>
      <c r="B37" s="816">
        <v>43804</v>
      </c>
      <c r="C37" s="815" t="s">
        <v>731</v>
      </c>
      <c r="D37" s="815" t="s">
        <v>731</v>
      </c>
      <c r="E37" s="817" t="s">
        <v>1431</v>
      </c>
      <c r="F37" s="817">
        <v>1</v>
      </c>
      <c r="G37" s="818">
        <v>942.68</v>
      </c>
    </row>
    <row r="38" spans="1:7" ht="10.5" customHeight="1">
      <c r="A38" s="819" t="s">
        <v>1430</v>
      </c>
      <c r="B38" s="816">
        <v>43804</v>
      </c>
      <c r="C38" s="815" t="s">
        <v>731</v>
      </c>
      <c r="D38" s="815" t="s">
        <v>731</v>
      </c>
      <c r="E38" s="817" t="s">
        <v>1431</v>
      </c>
      <c r="F38" s="817">
        <v>1</v>
      </c>
      <c r="G38" s="818">
        <v>1870</v>
      </c>
    </row>
    <row r="39" spans="1:7" ht="10.5" customHeight="1">
      <c r="A39" s="819" t="s">
        <v>1430</v>
      </c>
      <c r="B39" s="816">
        <v>43804</v>
      </c>
      <c r="C39" s="815" t="s">
        <v>731</v>
      </c>
      <c r="D39" s="815" t="s">
        <v>731</v>
      </c>
      <c r="E39" s="817" t="s">
        <v>1431</v>
      </c>
      <c r="F39" s="817">
        <v>1</v>
      </c>
      <c r="G39" s="818">
        <v>1870</v>
      </c>
    </row>
    <row r="40" spans="1:7" ht="10.5" customHeight="1">
      <c r="A40" s="819" t="s">
        <v>1430</v>
      </c>
      <c r="B40" s="816">
        <v>43804</v>
      </c>
      <c r="C40" s="815" t="s">
        <v>731</v>
      </c>
      <c r="D40" s="815" t="s">
        <v>731</v>
      </c>
      <c r="E40" s="817" t="s">
        <v>1431</v>
      </c>
      <c r="F40" s="817">
        <v>1</v>
      </c>
      <c r="G40" s="818">
        <v>1870</v>
      </c>
    </row>
    <row r="41" spans="1:7" ht="10.5" customHeight="1">
      <c r="A41" s="819" t="s">
        <v>1430</v>
      </c>
      <c r="B41" s="816">
        <v>43804</v>
      </c>
      <c r="C41" s="815" t="s">
        <v>731</v>
      </c>
      <c r="D41" s="815" t="s">
        <v>731</v>
      </c>
      <c r="E41" s="817" t="s">
        <v>1431</v>
      </c>
      <c r="F41" s="817">
        <v>1</v>
      </c>
      <c r="G41" s="818">
        <v>942.68</v>
      </c>
    </row>
    <row r="42" spans="1:7" ht="10.5" customHeight="1">
      <c r="A42" s="819" t="s">
        <v>1430</v>
      </c>
      <c r="B42" s="816">
        <v>43804</v>
      </c>
      <c r="C42" s="815" t="s">
        <v>731</v>
      </c>
      <c r="D42" s="815" t="s">
        <v>731</v>
      </c>
      <c r="E42" s="817" t="s">
        <v>1431</v>
      </c>
      <c r="F42" s="817">
        <v>1</v>
      </c>
      <c r="G42" s="818">
        <v>942.68</v>
      </c>
    </row>
    <row r="43" spans="1:7" ht="10.5" customHeight="1">
      <c r="A43" s="819" t="s">
        <v>1430</v>
      </c>
      <c r="B43" s="816">
        <v>43804</v>
      </c>
      <c r="C43" s="815" t="s">
        <v>731</v>
      </c>
      <c r="D43" s="815" t="s">
        <v>731</v>
      </c>
      <c r="E43" s="817" t="s">
        <v>1431</v>
      </c>
      <c r="F43" s="817">
        <v>1</v>
      </c>
      <c r="G43" s="818">
        <v>1870</v>
      </c>
    </row>
    <row r="44" spans="1:7" ht="10.5" customHeight="1">
      <c r="A44" s="819" t="s">
        <v>1430</v>
      </c>
      <c r="B44" s="816">
        <v>43804</v>
      </c>
      <c r="C44" s="815" t="s">
        <v>731</v>
      </c>
      <c r="D44" s="815" t="s">
        <v>731</v>
      </c>
      <c r="E44" s="817" t="s">
        <v>1431</v>
      </c>
      <c r="F44" s="817">
        <v>1</v>
      </c>
      <c r="G44" s="818">
        <v>1870</v>
      </c>
    </row>
    <row r="45" spans="1:7" ht="10.5" customHeight="1">
      <c r="A45" s="819" t="s">
        <v>1430</v>
      </c>
      <c r="B45" s="816">
        <v>43804</v>
      </c>
      <c r="C45" s="815" t="s">
        <v>731</v>
      </c>
      <c r="D45" s="815" t="s">
        <v>731</v>
      </c>
      <c r="E45" s="817" t="s">
        <v>1431</v>
      </c>
      <c r="F45" s="817">
        <v>1</v>
      </c>
      <c r="G45" s="818">
        <v>1870</v>
      </c>
    </row>
    <row r="46" spans="1:7" ht="10.5" customHeight="1">
      <c r="A46" s="819" t="s">
        <v>1430</v>
      </c>
      <c r="B46" s="816">
        <v>43804</v>
      </c>
      <c r="C46" s="815" t="s">
        <v>731</v>
      </c>
      <c r="D46" s="815" t="s">
        <v>731</v>
      </c>
      <c r="E46" s="817" t="s">
        <v>1431</v>
      </c>
      <c r="F46" s="817">
        <v>1</v>
      </c>
      <c r="G46" s="818">
        <v>1870</v>
      </c>
    </row>
    <row r="47" spans="1:7" ht="10.5" customHeight="1">
      <c r="A47" s="819" t="s">
        <v>1430</v>
      </c>
      <c r="B47" s="816">
        <v>43804</v>
      </c>
      <c r="C47" s="815" t="s">
        <v>731</v>
      </c>
      <c r="D47" s="815" t="s">
        <v>731</v>
      </c>
      <c r="E47" s="817" t="s">
        <v>1431</v>
      </c>
      <c r="F47" s="817">
        <v>1</v>
      </c>
      <c r="G47" s="818">
        <v>1870</v>
      </c>
    </row>
    <row r="48" spans="1:7" ht="10.5" customHeight="1">
      <c r="A48" s="819" t="s">
        <v>1430</v>
      </c>
      <c r="B48" s="816">
        <v>43804</v>
      </c>
      <c r="C48" s="815" t="s">
        <v>731</v>
      </c>
      <c r="D48" s="815" t="s">
        <v>731</v>
      </c>
      <c r="E48" s="817" t="s">
        <v>1431</v>
      </c>
      <c r="F48" s="817">
        <v>1</v>
      </c>
      <c r="G48" s="818">
        <v>1870</v>
      </c>
    </row>
    <row r="49" spans="1:7" ht="10.5" customHeight="1">
      <c r="A49" s="819" t="s">
        <v>1430</v>
      </c>
      <c r="B49" s="816">
        <v>43804</v>
      </c>
      <c r="C49" s="815" t="s">
        <v>731</v>
      </c>
      <c r="D49" s="815" t="s">
        <v>731</v>
      </c>
      <c r="E49" s="817" t="s">
        <v>1431</v>
      </c>
      <c r="F49" s="817">
        <v>1</v>
      </c>
      <c r="G49" s="818">
        <v>942.68</v>
      </c>
    </row>
    <row r="50" spans="1:7" ht="10.5" customHeight="1">
      <c r="A50" s="819" t="s">
        <v>1430</v>
      </c>
      <c r="B50" s="816">
        <v>43804</v>
      </c>
      <c r="C50" s="815" t="s">
        <v>731</v>
      </c>
      <c r="D50" s="815" t="s">
        <v>731</v>
      </c>
      <c r="E50" s="817" t="s">
        <v>1431</v>
      </c>
      <c r="F50" s="817">
        <v>1</v>
      </c>
      <c r="G50" s="818">
        <v>1870</v>
      </c>
    </row>
    <row r="51" spans="1:7" ht="10.5" customHeight="1">
      <c r="A51" s="819" t="s">
        <v>1430</v>
      </c>
      <c r="B51" s="816">
        <v>43804</v>
      </c>
      <c r="C51" s="815" t="s">
        <v>731</v>
      </c>
      <c r="D51" s="815" t="s">
        <v>731</v>
      </c>
      <c r="E51" s="817" t="s">
        <v>1431</v>
      </c>
      <c r="F51" s="817">
        <v>1</v>
      </c>
      <c r="G51" s="818">
        <v>942.68</v>
      </c>
    </row>
    <row r="52" spans="1:7" ht="10.5" customHeight="1">
      <c r="A52" s="819" t="s">
        <v>1430</v>
      </c>
      <c r="B52" s="816">
        <v>43804</v>
      </c>
      <c r="C52" s="815" t="s">
        <v>731</v>
      </c>
      <c r="D52" s="815" t="s">
        <v>731</v>
      </c>
      <c r="E52" s="817" t="s">
        <v>1431</v>
      </c>
      <c r="F52" s="817">
        <v>1</v>
      </c>
      <c r="G52" s="818">
        <v>1870</v>
      </c>
    </row>
    <row r="53" spans="1:7" ht="10.5" customHeight="1">
      <c r="A53" s="819" t="s">
        <v>1430</v>
      </c>
      <c r="B53" s="816">
        <v>43804</v>
      </c>
      <c r="C53" s="815" t="s">
        <v>731</v>
      </c>
      <c r="D53" s="815" t="s">
        <v>731</v>
      </c>
      <c r="E53" s="817" t="s">
        <v>1431</v>
      </c>
      <c r="F53" s="817">
        <v>1</v>
      </c>
      <c r="G53" s="818">
        <v>942.68</v>
      </c>
    </row>
    <row r="54" spans="1:7" ht="10.5" customHeight="1">
      <c r="A54" s="819" t="s">
        <v>1430</v>
      </c>
      <c r="B54" s="816">
        <v>43804</v>
      </c>
      <c r="C54" s="815" t="s">
        <v>731</v>
      </c>
      <c r="D54" s="815" t="s">
        <v>731</v>
      </c>
      <c r="E54" s="817" t="s">
        <v>1431</v>
      </c>
      <c r="F54" s="817">
        <v>1</v>
      </c>
      <c r="G54" s="818">
        <v>1870</v>
      </c>
    </row>
    <row r="55" spans="1:7" ht="10.5" customHeight="1">
      <c r="A55" s="819" t="s">
        <v>1430</v>
      </c>
      <c r="B55" s="816">
        <v>43804</v>
      </c>
      <c r="C55" s="815" t="s">
        <v>731</v>
      </c>
      <c r="D55" s="815" t="s">
        <v>731</v>
      </c>
      <c r="E55" s="817" t="s">
        <v>1431</v>
      </c>
      <c r="F55" s="817">
        <v>1</v>
      </c>
      <c r="G55" s="818">
        <v>942.68</v>
      </c>
    </row>
    <row r="56" spans="1:7" ht="10.5" customHeight="1">
      <c r="A56" s="819" t="s">
        <v>1430</v>
      </c>
      <c r="B56" s="816">
        <v>43804</v>
      </c>
      <c r="C56" s="815" t="s">
        <v>731</v>
      </c>
      <c r="D56" s="815" t="s">
        <v>731</v>
      </c>
      <c r="E56" s="817" t="s">
        <v>1431</v>
      </c>
      <c r="F56" s="817">
        <v>1</v>
      </c>
      <c r="G56" s="818">
        <v>1870</v>
      </c>
    </row>
    <row r="57" spans="1:7" ht="10.5" customHeight="1">
      <c r="A57" s="819" t="s">
        <v>1430</v>
      </c>
      <c r="B57" s="816">
        <v>43804</v>
      </c>
      <c r="C57" s="815" t="s">
        <v>731</v>
      </c>
      <c r="D57" s="815" t="s">
        <v>731</v>
      </c>
      <c r="E57" s="817" t="s">
        <v>1431</v>
      </c>
      <c r="F57" s="817">
        <v>1</v>
      </c>
      <c r="G57" s="818">
        <v>1870</v>
      </c>
    </row>
    <row r="58" spans="1:7" ht="10.5" customHeight="1">
      <c r="A58" s="819" t="s">
        <v>1430</v>
      </c>
      <c r="B58" s="816">
        <v>43804</v>
      </c>
      <c r="C58" s="815" t="s">
        <v>731</v>
      </c>
      <c r="D58" s="815" t="s">
        <v>731</v>
      </c>
      <c r="E58" s="817" t="s">
        <v>1431</v>
      </c>
      <c r="F58" s="817">
        <v>1</v>
      </c>
      <c r="G58" s="818">
        <v>1870</v>
      </c>
    </row>
    <row r="59" spans="1:7" ht="10.5" customHeight="1">
      <c r="A59" s="819" t="s">
        <v>1430</v>
      </c>
      <c r="B59" s="816">
        <v>43804</v>
      </c>
      <c r="C59" s="815" t="s">
        <v>731</v>
      </c>
      <c r="D59" s="815" t="s">
        <v>731</v>
      </c>
      <c r="E59" s="817" t="s">
        <v>1431</v>
      </c>
      <c r="F59" s="817">
        <v>1</v>
      </c>
      <c r="G59" s="818">
        <v>1870</v>
      </c>
    </row>
    <row r="60" spans="1:7" ht="10.5" customHeight="1">
      <c r="A60" s="819" t="s">
        <v>1430</v>
      </c>
      <c r="B60" s="816">
        <v>43804</v>
      </c>
      <c r="C60" s="815" t="s">
        <v>731</v>
      </c>
      <c r="D60" s="815" t="s">
        <v>731</v>
      </c>
      <c r="E60" s="817" t="s">
        <v>1431</v>
      </c>
      <c r="F60" s="817">
        <v>1</v>
      </c>
      <c r="G60" s="818">
        <v>1870</v>
      </c>
    </row>
    <row r="61" spans="1:7" ht="10.5" customHeight="1">
      <c r="A61" s="819" t="s">
        <v>1430</v>
      </c>
      <c r="B61" s="816">
        <v>43804</v>
      </c>
      <c r="C61" s="815" t="s">
        <v>731</v>
      </c>
      <c r="D61" s="815" t="s">
        <v>731</v>
      </c>
      <c r="E61" s="817" t="s">
        <v>1431</v>
      </c>
      <c r="F61" s="817">
        <v>1</v>
      </c>
      <c r="G61" s="818">
        <v>942.68</v>
      </c>
    </row>
    <row r="62" spans="1:7" ht="10.5" customHeight="1">
      <c r="A62" s="819" t="s">
        <v>1430</v>
      </c>
      <c r="B62" s="816">
        <v>43804</v>
      </c>
      <c r="C62" s="815" t="s">
        <v>731</v>
      </c>
      <c r="D62" s="815" t="s">
        <v>731</v>
      </c>
      <c r="E62" s="817" t="s">
        <v>1431</v>
      </c>
      <c r="F62" s="817">
        <v>1</v>
      </c>
      <c r="G62" s="818">
        <v>942.68</v>
      </c>
    </row>
    <row r="63" spans="1:7" ht="10.5" customHeight="1">
      <c r="A63" s="819" t="s">
        <v>1430</v>
      </c>
      <c r="B63" s="816">
        <v>43804</v>
      </c>
      <c r="C63" s="815" t="s">
        <v>731</v>
      </c>
      <c r="D63" s="815" t="s">
        <v>731</v>
      </c>
      <c r="E63" s="817" t="s">
        <v>1431</v>
      </c>
      <c r="F63" s="817">
        <v>1</v>
      </c>
      <c r="G63" s="818">
        <v>1870</v>
      </c>
    </row>
    <row r="64" spans="1:7" ht="10.5" customHeight="1">
      <c r="A64" s="819" t="s">
        <v>1430</v>
      </c>
      <c r="B64" s="816">
        <v>43804</v>
      </c>
      <c r="C64" s="815" t="s">
        <v>731</v>
      </c>
      <c r="D64" s="815" t="s">
        <v>731</v>
      </c>
      <c r="E64" s="817" t="s">
        <v>1431</v>
      </c>
      <c r="F64" s="817">
        <v>1</v>
      </c>
      <c r="G64" s="818">
        <v>1870</v>
      </c>
    </row>
    <row r="65" spans="1:7" ht="10.5" customHeight="1">
      <c r="A65" s="819" t="s">
        <v>1430</v>
      </c>
      <c r="B65" s="816">
        <v>43804</v>
      </c>
      <c r="C65" s="815" t="s">
        <v>731</v>
      </c>
      <c r="D65" s="815" t="s">
        <v>731</v>
      </c>
      <c r="E65" s="817" t="s">
        <v>1431</v>
      </c>
      <c r="F65" s="817">
        <v>1</v>
      </c>
      <c r="G65" s="818">
        <v>1870</v>
      </c>
    </row>
    <row r="66" spans="1:7" ht="10.5" customHeight="1">
      <c r="A66" s="819" t="s">
        <v>1430</v>
      </c>
      <c r="B66" s="816">
        <v>43804</v>
      </c>
      <c r="C66" s="815" t="s">
        <v>731</v>
      </c>
      <c r="D66" s="815" t="s">
        <v>731</v>
      </c>
      <c r="E66" s="817" t="s">
        <v>1431</v>
      </c>
      <c r="F66" s="817">
        <v>1</v>
      </c>
      <c r="G66" s="818">
        <v>1870</v>
      </c>
    </row>
    <row r="67" spans="1:7" ht="10.5" customHeight="1">
      <c r="A67" s="819" t="s">
        <v>1430</v>
      </c>
      <c r="B67" s="816">
        <v>43804</v>
      </c>
      <c r="C67" s="815" t="s">
        <v>731</v>
      </c>
      <c r="D67" s="815" t="s">
        <v>731</v>
      </c>
      <c r="E67" s="817" t="s">
        <v>1431</v>
      </c>
      <c r="F67" s="817">
        <v>1</v>
      </c>
      <c r="G67" s="818">
        <v>1870</v>
      </c>
    </row>
    <row r="68" spans="1:7" ht="10.5" customHeight="1">
      <c r="A68" s="819" t="s">
        <v>1430</v>
      </c>
      <c r="B68" s="816">
        <v>43804</v>
      </c>
      <c r="C68" s="815" t="s">
        <v>731</v>
      </c>
      <c r="D68" s="815" t="s">
        <v>731</v>
      </c>
      <c r="E68" s="817" t="s">
        <v>1431</v>
      </c>
      <c r="F68" s="817">
        <v>1</v>
      </c>
      <c r="G68" s="818">
        <v>773.62</v>
      </c>
    </row>
    <row r="69" spans="1:7" ht="10.5" customHeight="1">
      <c r="A69" s="819" t="s">
        <v>1430</v>
      </c>
      <c r="B69" s="816">
        <v>43804</v>
      </c>
      <c r="C69" s="815" t="s">
        <v>731</v>
      </c>
      <c r="D69" s="815" t="s">
        <v>731</v>
      </c>
      <c r="E69" s="817" t="s">
        <v>1431</v>
      </c>
      <c r="F69" s="817">
        <v>1</v>
      </c>
      <c r="G69" s="818">
        <v>1870</v>
      </c>
    </row>
    <row r="70" spans="1:7" ht="10.5" customHeight="1">
      <c r="A70" s="819" t="s">
        <v>1430</v>
      </c>
      <c r="B70" s="816">
        <v>43804</v>
      </c>
      <c r="C70" s="815" t="s">
        <v>731</v>
      </c>
      <c r="D70" s="815" t="s">
        <v>731</v>
      </c>
      <c r="E70" s="817" t="s">
        <v>1431</v>
      </c>
      <c r="F70" s="817">
        <v>1</v>
      </c>
      <c r="G70" s="818">
        <v>1870</v>
      </c>
    </row>
    <row r="71" spans="1:7" ht="10.5" customHeight="1">
      <c r="A71" s="819" t="s">
        <v>1430</v>
      </c>
      <c r="B71" s="816">
        <v>43804</v>
      </c>
      <c r="C71" s="815" t="s">
        <v>731</v>
      </c>
      <c r="D71" s="815" t="s">
        <v>731</v>
      </c>
      <c r="E71" s="817" t="s">
        <v>1431</v>
      </c>
      <c r="F71" s="817">
        <v>1</v>
      </c>
      <c r="G71" s="818">
        <v>1870</v>
      </c>
    </row>
    <row r="72" spans="1:7" ht="10.5" customHeight="1">
      <c r="A72" s="819" t="s">
        <v>1430</v>
      </c>
      <c r="B72" s="816">
        <v>43804</v>
      </c>
      <c r="C72" s="815" t="s">
        <v>731</v>
      </c>
      <c r="D72" s="815" t="s">
        <v>731</v>
      </c>
      <c r="E72" s="817" t="s">
        <v>1431</v>
      </c>
      <c r="F72" s="817">
        <v>1</v>
      </c>
      <c r="G72" s="818">
        <v>1870</v>
      </c>
    </row>
    <row r="73" spans="1:7" ht="10.5" customHeight="1">
      <c r="A73" s="819" t="s">
        <v>1430</v>
      </c>
      <c r="B73" s="816">
        <v>43804</v>
      </c>
      <c r="C73" s="815" t="s">
        <v>731</v>
      </c>
      <c r="D73" s="815" t="s">
        <v>731</v>
      </c>
      <c r="E73" s="817" t="s">
        <v>1431</v>
      </c>
      <c r="F73" s="817">
        <v>1</v>
      </c>
      <c r="G73" s="818">
        <v>1870</v>
      </c>
    </row>
    <row r="74" spans="1:7" ht="10.5" customHeight="1">
      <c r="A74" s="819" t="s">
        <v>1430</v>
      </c>
      <c r="B74" s="816">
        <v>43804</v>
      </c>
      <c r="C74" s="815" t="s">
        <v>731</v>
      </c>
      <c r="D74" s="815" t="s">
        <v>731</v>
      </c>
      <c r="E74" s="817" t="s">
        <v>1431</v>
      </c>
      <c r="F74" s="817">
        <v>1</v>
      </c>
      <c r="G74" s="818">
        <v>1870</v>
      </c>
    </row>
    <row r="75" spans="1:7" ht="10.5" customHeight="1">
      <c r="A75" s="819" t="s">
        <v>1430</v>
      </c>
      <c r="B75" s="816">
        <v>43804</v>
      </c>
      <c r="C75" s="815" t="s">
        <v>731</v>
      </c>
      <c r="D75" s="815" t="s">
        <v>731</v>
      </c>
      <c r="E75" s="817" t="s">
        <v>1431</v>
      </c>
      <c r="F75" s="817">
        <v>1</v>
      </c>
      <c r="G75" s="818">
        <v>1870</v>
      </c>
    </row>
    <row r="76" spans="1:7" ht="10.5" customHeight="1">
      <c r="A76" s="819" t="s">
        <v>1430</v>
      </c>
      <c r="B76" s="816">
        <v>43804</v>
      </c>
      <c r="C76" s="815" t="s">
        <v>731</v>
      </c>
      <c r="D76" s="815" t="s">
        <v>731</v>
      </c>
      <c r="E76" s="817" t="s">
        <v>1431</v>
      </c>
      <c r="F76" s="817">
        <v>1</v>
      </c>
      <c r="G76" s="818">
        <v>1870</v>
      </c>
    </row>
    <row r="77" spans="1:7" ht="10.5" customHeight="1">
      <c r="A77" s="819" t="s">
        <v>1430</v>
      </c>
      <c r="B77" s="816">
        <v>43804</v>
      </c>
      <c r="C77" s="815" t="s">
        <v>731</v>
      </c>
      <c r="D77" s="815" t="s">
        <v>731</v>
      </c>
      <c r="E77" s="817" t="s">
        <v>1431</v>
      </c>
      <c r="F77" s="817">
        <v>1</v>
      </c>
      <c r="G77" s="818">
        <v>1870</v>
      </c>
    </row>
    <row r="78" spans="1:7" ht="10.5" customHeight="1">
      <c r="A78" s="819" t="s">
        <v>1430</v>
      </c>
      <c r="B78" s="816">
        <v>43804</v>
      </c>
      <c r="C78" s="815" t="s">
        <v>731</v>
      </c>
      <c r="D78" s="815" t="s">
        <v>731</v>
      </c>
      <c r="E78" s="817" t="s">
        <v>1431</v>
      </c>
      <c r="F78" s="817">
        <v>1</v>
      </c>
      <c r="G78" s="818">
        <v>1870</v>
      </c>
    </row>
    <row r="79" spans="1:7" ht="10.5" customHeight="1">
      <c r="A79" s="819" t="s">
        <v>1430</v>
      </c>
      <c r="B79" s="816">
        <v>43804</v>
      </c>
      <c r="C79" s="815" t="s">
        <v>731</v>
      </c>
      <c r="D79" s="815" t="s">
        <v>731</v>
      </c>
      <c r="E79" s="817" t="s">
        <v>1431</v>
      </c>
      <c r="F79" s="817">
        <v>1</v>
      </c>
      <c r="G79" s="818">
        <v>942.68</v>
      </c>
    </row>
    <row r="80" spans="1:7" ht="10.5" customHeight="1">
      <c r="A80" s="819" t="s">
        <v>1430</v>
      </c>
      <c r="B80" s="816">
        <v>43804</v>
      </c>
      <c r="C80" s="815" t="s">
        <v>731</v>
      </c>
      <c r="D80" s="815" t="s">
        <v>731</v>
      </c>
      <c r="E80" s="817" t="s">
        <v>1431</v>
      </c>
      <c r="F80" s="817">
        <v>1</v>
      </c>
      <c r="G80" s="818">
        <v>942.68</v>
      </c>
    </row>
    <row r="81" spans="1:7" ht="10.5" customHeight="1">
      <c r="A81" s="819" t="s">
        <v>1430</v>
      </c>
      <c r="B81" s="816">
        <v>43804</v>
      </c>
      <c r="C81" s="815" t="s">
        <v>731</v>
      </c>
      <c r="D81" s="815" t="s">
        <v>731</v>
      </c>
      <c r="E81" s="817" t="s">
        <v>1431</v>
      </c>
      <c r="F81" s="817">
        <v>1</v>
      </c>
      <c r="G81" s="818">
        <v>1870</v>
      </c>
    </row>
    <row r="82" spans="1:7" ht="10.5" customHeight="1">
      <c r="A82" s="819" t="s">
        <v>1430</v>
      </c>
      <c r="B82" s="816">
        <v>43804</v>
      </c>
      <c r="C82" s="815" t="s">
        <v>731</v>
      </c>
      <c r="D82" s="815" t="s">
        <v>731</v>
      </c>
      <c r="E82" s="817" t="s">
        <v>1431</v>
      </c>
      <c r="F82" s="817">
        <v>1</v>
      </c>
      <c r="G82" s="818">
        <v>942.68</v>
      </c>
    </row>
    <row r="83" spans="1:7" ht="10.5" customHeight="1">
      <c r="A83" s="819" t="s">
        <v>1430</v>
      </c>
      <c r="B83" s="816">
        <v>43804</v>
      </c>
      <c r="C83" s="815" t="s">
        <v>731</v>
      </c>
      <c r="D83" s="815" t="s">
        <v>731</v>
      </c>
      <c r="E83" s="817" t="s">
        <v>1431</v>
      </c>
      <c r="F83" s="817">
        <v>1</v>
      </c>
      <c r="G83" s="818">
        <v>1870</v>
      </c>
    </row>
    <row r="84" spans="1:7" ht="10.5" customHeight="1">
      <c r="A84" s="819" t="s">
        <v>1430</v>
      </c>
      <c r="B84" s="816">
        <v>43804</v>
      </c>
      <c r="C84" s="815" t="s">
        <v>731</v>
      </c>
      <c r="D84" s="815" t="s">
        <v>731</v>
      </c>
      <c r="E84" s="817" t="s">
        <v>1431</v>
      </c>
      <c r="F84" s="817">
        <v>1</v>
      </c>
      <c r="G84" s="818">
        <v>1870</v>
      </c>
    </row>
    <row r="85" spans="1:7" ht="10.5" customHeight="1">
      <c r="A85" s="819" t="s">
        <v>1430</v>
      </c>
      <c r="B85" s="816">
        <v>43804</v>
      </c>
      <c r="C85" s="815" t="s">
        <v>731</v>
      </c>
      <c r="D85" s="815" t="s">
        <v>731</v>
      </c>
      <c r="E85" s="817" t="s">
        <v>1431</v>
      </c>
      <c r="F85" s="817">
        <v>1</v>
      </c>
      <c r="G85" s="818">
        <v>1870</v>
      </c>
    </row>
    <row r="86" spans="1:7" ht="10.5" customHeight="1">
      <c r="A86" s="819" t="s">
        <v>1430</v>
      </c>
      <c r="B86" s="816">
        <v>43804</v>
      </c>
      <c r="C86" s="815" t="s">
        <v>731</v>
      </c>
      <c r="D86" s="815" t="s">
        <v>731</v>
      </c>
      <c r="E86" s="817" t="s">
        <v>1431</v>
      </c>
      <c r="F86" s="817">
        <v>1</v>
      </c>
      <c r="G86" s="818">
        <v>1870</v>
      </c>
    </row>
    <row r="87" spans="1:7" ht="10.5" customHeight="1">
      <c r="A87" s="819" t="s">
        <v>1430</v>
      </c>
      <c r="B87" s="816">
        <v>43804</v>
      </c>
      <c r="C87" s="815" t="s">
        <v>731</v>
      </c>
      <c r="D87" s="815" t="s">
        <v>731</v>
      </c>
      <c r="E87" s="817" t="s">
        <v>1431</v>
      </c>
      <c r="F87" s="817">
        <v>1</v>
      </c>
      <c r="G87" s="818">
        <v>1870</v>
      </c>
    </row>
    <row r="88" spans="1:7" ht="10.5" customHeight="1">
      <c r="A88" s="819" t="s">
        <v>1430</v>
      </c>
      <c r="B88" s="816">
        <v>43804</v>
      </c>
      <c r="C88" s="815" t="s">
        <v>731</v>
      </c>
      <c r="D88" s="815" t="s">
        <v>731</v>
      </c>
      <c r="E88" s="817" t="s">
        <v>1431</v>
      </c>
      <c r="F88" s="817">
        <v>1</v>
      </c>
      <c r="G88" s="818">
        <v>1870</v>
      </c>
    </row>
    <row r="89" spans="1:7" ht="10.5" customHeight="1">
      <c r="A89" s="819" t="s">
        <v>1430</v>
      </c>
      <c r="B89" s="816">
        <v>43804</v>
      </c>
      <c r="C89" s="815" t="s">
        <v>731</v>
      </c>
      <c r="D89" s="815" t="s">
        <v>731</v>
      </c>
      <c r="E89" s="817" t="s">
        <v>1431</v>
      </c>
      <c r="F89" s="817">
        <v>1</v>
      </c>
      <c r="G89" s="818">
        <v>1870</v>
      </c>
    </row>
    <row r="90" spans="1:7" ht="10.5" customHeight="1">
      <c r="A90" s="819" t="s">
        <v>1430</v>
      </c>
      <c r="B90" s="816">
        <v>43804</v>
      </c>
      <c r="C90" s="815" t="s">
        <v>731</v>
      </c>
      <c r="D90" s="815" t="s">
        <v>731</v>
      </c>
      <c r="E90" s="817" t="s">
        <v>1431</v>
      </c>
      <c r="F90" s="817">
        <v>1</v>
      </c>
      <c r="G90" s="818">
        <v>1870</v>
      </c>
    </row>
    <row r="91" spans="1:7" ht="10.5" customHeight="1">
      <c r="A91" s="819" t="s">
        <v>1430</v>
      </c>
      <c r="B91" s="816">
        <v>43804</v>
      </c>
      <c r="C91" s="815" t="s">
        <v>731</v>
      </c>
      <c r="D91" s="815" t="s">
        <v>731</v>
      </c>
      <c r="E91" s="817" t="s">
        <v>1431</v>
      </c>
      <c r="F91" s="817">
        <v>1</v>
      </c>
      <c r="G91" s="818">
        <v>1870</v>
      </c>
    </row>
    <row r="92" spans="1:7" ht="10.5" customHeight="1">
      <c r="A92" s="819" t="s">
        <v>1430</v>
      </c>
      <c r="B92" s="816">
        <v>43804</v>
      </c>
      <c r="C92" s="815" t="s">
        <v>731</v>
      </c>
      <c r="D92" s="815" t="s">
        <v>731</v>
      </c>
      <c r="E92" s="817" t="s">
        <v>1431</v>
      </c>
      <c r="F92" s="817">
        <v>1</v>
      </c>
      <c r="G92" s="818">
        <v>1870</v>
      </c>
    </row>
    <row r="93" spans="1:7" ht="10.5" customHeight="1">
      <c r="A93" s="819" t="s">
        <v>1430</v>
      </c>
      <c r="B93" s="816">
        <v>43804</v>
      </c>
      <c r="C93" s="815" t="s">
        <v>731</v>
      </c>
      <c r="D93" s="815" t="s">
        <v>731</v>
      </c>
      <c r="E93" s="817" t="s">
        <v>1431</v>
      </c>
      <c r="F93" s="817">
        <v>1</v>
      </c>
      <c r="G93" s="818">
        <v>1870</v>
      </c>
    </row>
    <row r="94" spans="1:7" ht="10.5" customHeight="1">
      <c r="A94" s="819" t="s">
        <v>1430</v>
      </c>
      <c r="B94" s="816">
        <v>43804</v>
      </c>
      <c r="C94" s="815" t="s">
        <v>731</v>
      </c>
      <c r="D94" s="815" t="s">
        <v>731</v>
      </c>
      <c r="E94" s="817" t="s">
        <v>1431</v>
      </c>
      <c r="F94" s="817">
        <v>1</v>
      </c>
      <c r="G94" s="818">
        <v>1870</v>
      </c>
    </row>
    <row r="95" spans="1:7" ht="10.5" customHeight="1">
      <c r="A95" s="819" t="s">
        <v>1430</v>
      </c>
      <c r="B95" s="816">
        <v>43804</v>
      </c>
      <c r="C95" s="815" t="s">
        <v>731</v>
      </c>
      <c r="D95" s="815" t="s">
        <v>731</v>
      </c>
      <c r="E95" s="817" t="s">
        <v>1431</v>
      </c>
      <c r="F95" s="817">
        <v>1</v>
      </c>
      <c r="G95" s="818">
        <v>1870</v>
      </c>
    </row>
    <row r="96" spans="1:7" ht="10.5" customHeight="1">
      <c r="A96" s="819" t="s">
        <v>1430</v>
      </c>
      <c r="B96" s="816">
        <v>43804</v>
      </c>
      <c r="C96" s="815" t="s">
        <v>731</v>
      </c>
      <c r="D96" s="815" t="s">
        <v>731</v>
      </c>
      <c r="E96" s="817" t="s">
        <v>1431</v>
      </c>
      <c r="F96" s="817">
        <v>1</v>
      </c>
      <c r="G96" s="818">
        <v>1870</v>
      </c>
    </row>
    <row r="97" spans="1:7" ht="10.5" customHeight="1">
      <c r="A97" s="819" t="s">
        <v>1430</v>
      </c>
      <c r="B97" s="816">
        <v>43804</v>
      </c>
      <c r="C97" s="815" t="s">
        <v>731</v>
      </c>
      <c r="D97" s="815" t="s">
        <v>731</v>
      </c>
      <c r="E97" s="817" t="s">
        <v>1431</v>
      </c>
      <c r="F97" s="817">
        <v>1</v>
      </c>
      <c r="G97" s="818">
        <v>942.68</v>
      </c>
    </row>
    <row r="98" spans="1:7" ht="10.5" customHeight="1">
      <c r="A98" s="819" t="s">
        <v>1430</v>
      </c>
      <c r="B98" s="816">
        <v>43804</v>
      </c>
      <c r="C98" s="815" t="s">
        <v>731</v>
      </c>
      <c r="D98" s="815" t="s">
        <v>731</v>
      </c>
      <c r="E98" s="817" t="s">
        <v>1431</v>
      </c>
      <c r="F98" s="817">
        <v>1</v>
      </c>
      <c r="G98" s="818">
        <v>942.68</v>
      </c>
    </row>
    <row r="99" spans="1:7" ht="10.5" customHeight="1">
      <c r="A99" s="819" t="s">
        <v>1430</v>
      </c>
      <c r="B99" s="816">
        <v>43804</v>
      </c>
      <c r="C99" s="815" t="s">
        <v>731</v>
      </c>
      <c r="D99" s="815" t="s">
        <v>731</v>
      </c>
      <c r="E99" s="817" t="s">
        <v>1431</v>
      </c>
      <c r="F99" s="817">
        <v>1</v>
      </c>
      <c r="G99" s="818">
        <v>1870</v>
      </c>
    </row>
    <row r="100" spans="1:7" ht="10.5" customHeight="1">
      <c r="A100" s="819" t="s">
        <v>1430</v>
      </c>
      <c r="B100" s="816">
        <v>43804</v>
      </c>
      <c r="C100" s="815" t="s">
        <v>731</v>
      </c>
      <c r="D100" s="815" t="s">
        <v>731</v>
      </c>
      <c r="E100" s="817" t="s">
        <v>1431</v>
      </c>
      <c r="F100" s="817">
        <v>1</v>
      </c>
      <c r="G100" s="818">
        <v>1870</v>
      </c>
    </row>
    <row r="101" spans="1:7" ht="10.5" customHeight="1">
      <c r="A101" s="819" t="s">
        <v>1430</v>
      </c>
      <c r="B101" s="816">
        <v>43804</v>
      </c>
      <c r="C101" s="815" t="s">
        <v>731</v>
      </c>
      <c r="D101" s="815" t="s">
        <v>731</v>
      </c>
      <c r="E101" s="817" t="s">
        <v>1431</v>
      </c>
      <c r="F101" s="817">
        <v>1</v>
      </c>
      <c r="G101" s="818">
        <v>1870</v>
      </c>
    </row>
    <row r="102" spans="1:7" ht="10.5" customHeight="1">
      <c r="A102" s="819" t="s">
        <v>1430</v>
      </c>
      <c r="B102" s="816">
        <v>43804</v>
      </c>
      <c r="C102" s="815" t="s">
        <v>731</v>
      </c>
      <c r="D102" s="815" t="s">
        <v>731</v>
      </c>
      <c r="E102" s="817" t="s">
        <v>1431</v>
      </c>
      <c r="F102" s="817">
        <v>1</v>
      </c>
      <c r="G102" s="818">
        <v>1870</v>
      </c>
    </row>
    <row r="103" spans="1:7" ht="10.5" customHeight="1">
      <c r="A103" s="819" t="s">
        <v>1430</v>
      </c>
      <c r="B103" s="816">
        <v>43804</v>
      </c>
      <c r="C103" s="815" t="s">
        <v>731</v>
      </c>
      <c r="D103" s="815" t="s">
        <v>731</v>
      </c>
      <c r="E103" s="817" t="s">
        <v>1431</v>
      </c>
      <c r="F103" s="817">
        <v>1</v>
      </c>
      <c r="G103" s="818">
        <v>1870</v>
      </c>
    </row>
    <row r="104" spans="1:7" ht="10.5" customHeight="1">
      <c r="A104" s="819" t="s">
        <v>1430</v>
      </c>
      <c r="B104" s="816">
        <v>43804</v>
      </c>
      <c r="C104" s="815" t="s">
        <v>731</v>
      </c>
      <c r="D104" s="815" t="s">
        <v>731</v>
      </c>
      <c r="E104" s="817" t="s">
        <v>1431</v>
      </c>
      <c r="F104" s="817">
        <v>1</v>
      </c>
      <c r="G104" s="818">
        <v>942.68</v>
      </c>
    </row>
    <row r="105" spans="1:7" ht="10.5" customHeight="1">
      <c r="A105" s="819" t="s">
        <v>1430</v>
      </c>
      <c r="B105" s="816">
        <v>43804</v>
      </c>
      <c r="C105" s="815" t="s">
        <v>731</v>
      </c>
      <c r="D105" s="815" t="s">
        <v>731</v>
      </c>
      <c r="E105" s="817" t="s">
        <v>1431</v>
      </c>
      <c r="F105" s="817">
        <v>1</v>
      </c>
      <c r="G105" s="818">
        <v>1870</v>
      </c>
    </row>
    <row r="106" spans="1:7" ht="10.5" customHeight="1">
      <c r="A106" s="819" t="s">
        <v>1430</v>
      </c>
      <c r="B106" s="816">
        <v>43804</v>
      </c>
      <c r="C106" s="815" t="s">
        <v>731</v>
      </c>
      <c r="D106" s="815" t="s">
        <v>731</v>
      </c>
      <c r="E106" s="817" t="s">
        <v>1431</v>
      </c>
      <c r="F106" s="817">
        <v>1</v>
      </c>
      <c r="G106" s="818">
        <v>1870</v>
      </c>
    </row>
    <row r="107" spans="1:7" ht="10.5" customHeight="1">
      <c r="A107" s="819" t="s">
        <v>1430</v>
      </c>
      <c r="B107" s="816">
        <v>43804</v>
      </c>
      <c r="C107" s="815" t="s">
        <v>731</v>
      </c>
      <c r="D107" s="815" t="s">
        <v>731</v>
      </c>
      <c r="E107" s="817" t="s">
        <v>1431</v>
      </c>
      <c r="F107" s="817">
        <v>1</v>
      </c>
      <c r="G107" s="818">
        <v>1870</v>
      </c>
    </row>
    <row r="108" spans="1:7" ht="10.5" customHeight="1">
      <c r="A108" s="819" t="s">
        <v>1430</v>
      </c>
      <c r="B108" s="816">
        <v>43804</v>
      </c>
      <c r="C108" s="815" t="s">
        <v>731</v>
      </c>
      <c r="D108" s="815" t="s">
        <v>731</v>
      </c>
      <c r="E108" s="817" t="s">
        <v>1431</v>
      </c>
      <c r="F108" s="817">
        <v>1</v>
      </c>
      <c r="G108" s="818">
        <v>1870</v>
      </c>
    </row>
    <row r="109" spans="1:7" ht="10.5" customHeight="1">
      <c r="A109" s="819" t="s">
        <v>1430</v>
      </c>
      <c r="B109" s="816">
        <v>43804</v>
      </c>
      <c r="C109" s="815" t="s">
        <v>731</v>
      </c>
      <c r="D109" s="815" t="s">
        <v>731</v>
      </c>
      <c r="E109" s="817" t="s">
        <v>1431</v>
      </c>
      <c r="F109" s="817">
        <v>1</v>
      </c>
      <c r="G109" s="818">
        <v>1870</v>
      </c>
    </row>
    <row r="110" spans="1:7" ht="10.5" customHeight="1">
      <c r="A110" s="819" t="s">
        <v>1430</v>
      </c>
      <c r="B110" s="816">
        <v>43804</v>
      </c>
      <c r="C110" s="815" t="s">
        <v>731</v>
      </c>
      <c r="D110" s="815" t="s">
        <v>731</v>
      </c>
      <c r="E110" s="817" t="s">
        <v>1431</v>
      </c>
      <c r="F110" s="817">
        <v>1</v>
      </c>
      <c r="G110" s="818">
        <v>1870</v>
      </c>
    </row>
    <row r="111" spans="1:7" ht="10.5" customHeight="1">
      <c r="A111" s="819" t="s">
        <v>1430</v>
      </c>
      <c r="B111" s="816">
        <v>43804</v>
      </c>
      <c r="C111" s="815" t="s">
        <v>731</v>
      </c>
      <c r="D111" s="815" t="s">
        <v>731</v>
      </c>
      <c r="E111" s="817" t="s">
        <v>1431</v>
      </c>
      <c r="F111" s="817">
        <v>1</v>
      </c>
      <c r="G111" s="818">
        <v>1870</v>
      </c>
    </row>
    <row r="112" spans="1:7" ht="10.5" customHeight="1">
      <c r="A112" s="819" t="s">
        <v>1430</v>
      </c>
      <c r="B112" s="816">
        <v>43804</v>
      </c>
      <c r="C112" s="815" t="s">
        <v>731</v>
      </c>
      <c r="D112" s="815" t="s">
        <v>731</v>
      </c>
      <c r="E112" s="817" t="s">
        <v>1431</v>
      </c>
      <c r="F112" s="817">
        <v>1</v>
      </c>
      <c r="G112" s="818">
        <v>942.68</v>
      </c>
    </row>
    <row r="113" spans="1:7" ht="10.5" customHeight="1">
      <c r="A113" s="819" t="s">
        <v>1430</v>
      </c>
      <c r="B113" s="816">
        <v>43804</v>
      </c>
      <c r="C113" s="815" t="s">
        <v>731</v>
      </c>
      <c r="D113" s="815" t="s">
        <v>731</v>
      </c>
      <c r="E113" s="817" t="s">
        <v>1431</v>
      </c>
      <c r="F113" s="817">
        <v>1</v>
      </c>
      <c r="G113" s="818">
        <v>1870</v>
      </c>
    </row>
    <row r="114" spans="1:7" ht="10.5" customHeight="1">
      <c r="A114" s="819" t="s">
        <v>1430</v>
      </c>
      <c r="B114" s="816">
        <v>43804</v>
      </c>
      <c r="C114" s="815" t="s">
        <v>731</v>
      </c>
      <c r="D114" s="815" t="s">
        <v>731</v>
      </c>
      <c r="E114" s="817" t="s">
        <v>1431</v>
      </c>
      <c r="F114" s="817">
        <v>1</v>
      </c>
      <c r="G114" s="818">
        <v>1870</v>
      </c>
    </row>
    <row r="115" spans="1:7" ht="10.5" customHeight="1">
      <c r="A115" s="819" t="s">
        <v>1430</v>
      </c>
      <c r="B115" s="816">
        <v>43804</v>
      </c>
      <c r="C115" s="815" t="s">
        <v>731</v>
      </c>
      <c r="D115" s="815" t="s">
        <v>731</v>
      </c>
      <c r="E115" s="817" t="s">
        <v>1431</v>
      </c>
      <c r="F115" s="817">
        <v>1</v>
      </c>
      <c r="G115" s="818">
        <v>1870</v>
      </c>
    </row>
    <row r="116" spans="1:7" ht="10.5" customHeight="1">
      <c r="A116" s="819" t="s">
        <v>1430</v>
      </c>
      <c r="B116" s="816">
        <v>43804</v>
      </c>
      <c r="C116" s="815" t="s">
        <v>731</v>
      </c>
      <c r="D116" s="815" t="s">
        <v>731</v>
      </c>
      <c r="E116" s="817" t="s">
        <v>1431</v>
      </c>
      <c r="F116" s="817">
        <v>1</v>
      </c>
      <c r="G116" s="818">
        <v>1870</v>
      </c>
    </row>
    <row r="117" spans="1:7" ht="10.5" customHeight="1">
      <c r="A117" s="819" t="s">
        <v>1430</v>
      </c>
      <c r="B117" s="816">
        <v>43804</v>
      </c>
      <c r="C117" s="815" t="s">
        <v>731</v>
      </c>
      <c r="D117" s="815" t="s">
        <v>731</v>
      </c>
      <c r="E117" s="817" t="s">
        <v>1431</v>
      </c>
      <c r="F117" s="817">
        <v>1</v>
      </c>
      <c r="G117" s="818">
        <v>942.68</v>
      </c>
    </row>
    <row r="118" spans="1:7" ht="10.5" customHeight="1">
      <c r="A118" s="819" t="s">
        <v>1430</v>
      </c>
      <c r="B118" s="816">
        <v>43804</v>
      </c>
      <c r="C118" s="815" t="s">
        <v>731</v>
      </c>
      <c r="D118" s="815" t="s">
        <v>731</v>
      </c>
      <c r="E118" s="817" t="s">
        <v>1431</v>
      </c>
      <c r="F118" s="817">
        <v>1</v>
      </c>
      <c r="G118" s="818">
        <v>1870</v>
      </c>
    </row>
    <row r="119" spans="1:7" ht="10.5" customHeight="1">
      <c r="A119" s="819" t="s">
        <v>1430</v>
      </c>
      <c r="B119" s="816">
        <v>43804</v>
      </c>
      <c r="C119" s="815" t="s">
        <v>731</v>
      </c>
      <c r="D119" s="815" t="s">
        <v>731</v>
      </c>
      <c r="E119" s="817" t="s">
        <v>1431</v>
      </c>
      <c r="F119" s="817">
        <v>1</v>
      </c>
      <c r="G119" s="818">
        <v>942.68</v>
      </c>
    </row>
    <row r="120" spans="1:7" ht="10.5" customHeight="1">
      <c r="A120" s="819" t="s">
        <v>1430</v>
      </c>
      <c r="B120" s="816">
        <v>43804</v>
      </c>
      <c r="C120" s="815" t="s">
        <v>731</v>
      </c>
      <c r="D120" s="815" t="s">
        <v>731</v>
      </c>
      <c r="E120" s="817" t="s">
        <v>1431</v>
      </c>
      <c r="F120" s="817">
        <v>1</v>
      </c>
      <c r="G120" s="818">
        <v>1870</v>
      </c>
    </row>
    <row r="121" spans="1:7" ht="10.5" customHeight="1">
      <c r="A121" s="819" t="s">
        <v>1430</v>
      </c>
      <c r="B121" s="816">
        <v>43804</v>
      </c>
      <c r="C121" s="815" t="s">
        <v>731</v>
      </c>
      <c r="D121" s="815" t="s">
        <v>731</v>
      </c>
      <c r="E121" s="817" t="s">
        <v>1431</v>
      </c>
      <c r="F121" s="817">
        <v>1</v>
      </c>
      <c r="G121" s="818">
        <v>1870</v>
      </c>
    </row>
    <row r="122" spans="1:7" ht="10.5" customHeight="1">
      <c r="A122" s="819" t="s">
        <v>1430</v>
      </c>
      <c r="B122" s="816">
        <v>43804</v>
      </c>
      <c r="C122" s="815" t="s">
        <v>731</v>
      </c>
      <c r="D122" s="815" t="s">
        <v>731</v>
      </c>
      <c r="E122" s="817" t="s">
        <v>1431</v>
      </c>
      <c r="F122" s="817">
        <v>1</v>
      </c>
      <c r="G122" s="818">
        <v>1870</v>
      </c>
    </row>
    <row r="123" spans="1:7" ht="10.5" customHeight="1">
      <c r="A123" s="819" t="s">
        <v>1430</v>
      </c>
      <c r="B123" s="816">
        <v>43804</v>
      </c>
      <c r="C123" s="815" t="s">
        <v>731</v>
      </c>
      <c r="D123" s="815" t="s">
        <v>731</v>
      </c>
      <c r="E123" s="817" t="s">
        <v>1431</v>
      </c>
      <c r="F123" s="817">
        <v>1</v>
      </c>
      <c r="G123" s="818">
        <v>1870</v>
      </c>
    </row>
    <row r="124" spans="1:7" ht="10.5" customHeight="1">
      <c r="A124" s="819" t="s">
        <v>1430</v>
      </c>
      <c r="B124" s="816">
        <v>43804</v>
      </c>
      <c r="C124" s="815" t="s">
        <v>731</v>
      </c>
      <c r="D124" s="815" t="s">
        <v>731</v>
      </c>
      <c r="E124" s="817" t="s">
        <v>1431</v>
      </c>
      <c r="F124" s="817">
        <v>1</v>
      </c>
      <c r="G124" s="818">
        <v>942.68</v>
      </c>
    </row>
    <row r="125" spans="1:7" ht="10.5" customHeight="1">
      <c r="A125" s="819" t="s">
        <v>1430</v>
      </c>
      <c r="B125" s="816">
        <v>43804</v>
      </c>
      <c r="C125" s="815" t="s">
        <v>731</v>
      </c>
      <c r="D125" s="815" t="s">
        <v>731</v>
      </c>
      <c r="E125" s="817" t="s">
        <v>1431</v>
      </c>
      <c r="F125" s="817">
        <v>1</v>
      </c>
      <c r="G125" s="818">
        <v>1870</v>
      </c>
    </row>
    <row r="126" spans="1:7" ht="10.5" customHeight="1">
      <c r="A126" s="819" t="s">
        <v>1430</v>
      </c>
      <c r="B126" s="816">
        <v>43804</v>
      </c>
      <c r="C126" s="815" t="s">
        <v>731</v>
      </c>
      <c r="D126" s="815" t="s">
        <v>731</v>
      </c>
      <c r="E126" s="817" t="s">
        <v>1431</v>
      </c>
      <c r="F126" s="817">
        <v>1</v>
      </c>
      <c r="G126" s="818">
        <v>1870</v>
      </c>
    </row>
    <row r="127" spans="1:7" ht="10.5" customHeight="1">
      <c r="A127" s="819" t="s">
        <v>1430</v>
      </c>
      <c r="B127" s="816">
        <v>43804</v>
      </c>
      <c r="C127" s="815" t="s">
        <v>731</v>
      </c>
      <c r="D127" s="815" t="s">
        <v>731</v>
      </c>
      <c r="E127" s="817" t="s">
        <v>1431</v>
      </c>
      <c r="F127" s="817">
        <v>1</v>
      </c>
      <c r="G127" s="818">
        <v>942.68</v>
      </c>
    </row>
    <row r="128" spans="1:7" ht="10.5" customHeight="1">
      <c r="A128" s="819" t="s">
        <v>1430</v>
      </c>
      <c r="B128" s="816">
        <v>43804</v>
      </c>
      <c r="C128" s="815" t="s">
        <v>731</v>
      </c>
      <c r="D128" s="815" t="s">
        <v>731</v>
      </c>
      <c r="E128" s="817" t="s">
        <v>1431</v>
      </c>
      <c r="F128" s="817">
        <v>1</v>
      </c>
      <c r="G128" s="818">
        <v>1870</v>
      </c>
    </row>
    <row r="129" spans="1:7" ht="10.5" customHeight="1">
      <c r="A129" s="819" t="s">
        <v>1430</v>
      </c>
      <c r="B129" s="816">
        <v>43804</v>
      </c>
      <c r="C129" s="815" t="s">
        <v>731</v>
      </c>
      <c r="D129" s="815" t="s">
        <v>731</v>
      </c>
      <c r="E129" s="817" t="s">
        <v>1431</v>
      </c>
      <c r="F129" s="817">
        <v>1</v>
      </c>
      <c r="G129" s="818">
        <v>1870</v>
      </c>
    </row>
    <row r="130" spans="1:7" ht="10.5" customHeight="1">
      <c r="A130" s="819" t="s">
        <v>1430</v>
      </c>
      <c r="B130" s="816">
        <v>43804</v>
      </c>
      <c r="C130" s="815" t="s">
        <v>731</v>
      </c>
      <c r="D130" s="815" t="s">
        <v>731</v>
      </c>
      <c r="E130" s="817" t="s">
        <v>1431</v>
      </c>
      <c r="F130" s="817">
        <v>1</v>
      </c>
      <c r="G130" s="818">
        <v>942.68</v>
      </c>
    </row>
    <row r="131" spans="1:7" ht="10.5" customHeight="1">
      <c r="A131" s="819" t="s">
        <v>1430</v>
      </c>
      <c r="B131" s="816">
        <v>43804</v>
      </c>
      <c r="C131" s="815" t="s">
        <v>731</v>
      </c>
      <c r="D131" s="815" t="s">
        <v>731</v>
      </c>
      <c r="E131" s="817" t="s">
        <v>1431</v>
      </c>
      <c r="F131" s="817">
        <v>1</v>
      </c>
      <c r="G131" s="818">
        <v>942.68</v>
      </c>
    </row>
    <row r="132" spans="1:7" ht="10.5" customHeight="1">
      <c r="A132" s="819" t="s">
        <v>1430</v>
      </c>
      <c r="B132" s="816">
        <v>43804</v>
      </c>
      <c r="C132" s="815" t="s">
        <v>731</v>
      </c>
      <c r="D132" s="815" t="s">
        <v>731</v>
      </c>
      <c r="E132" s="817" t="s">
        <v>1431</v>
      </c>
      <c r="F132" s="817">
        <v>1</v>
      </c>
      <c r="G132" s="818">
        <v>1870</v>
      </c>
    </row>
    <row r="133" spans="1:7" ht="10.5" customHeight="1">
      <c r="A133" s="819" t="s">
        <v>1430</v>
      </c>
      <c r="B133" s="816">
        <v>43804</v>
      </c>
      <c r="C133" s="815" t="s">
        <v>731</v>
      </c>
      <c r="D133" s="815" t="s">
        <v>731</v>
      </c>
      <c r="E133" s="817" t="s">
        <v>1431</v>
      </c>
      <c r="F133" s="817">
        <v>1</v>
      </c>
      <c r="G133" s="818">
        <v>1870</v>
      </c>
    </row>
    <row r="134" spans="1:7" ht="10.5" customHeight="1">
      <c r="A134" s="819" t="s">
        <v>1430</v>
      </c>
      <c r="B134" s="816">
        <v>43804</v>
      </c>
      <c r="C134" s="815" t="s">
        <v>731</v>
      </c>
      <c r="D134" s="815" t="s">
        <v>731</v>
      </c>
      <c r="E134" s="817" t="s">
        <v>1431</v>
      </c>
      <c r="F134" s="817">
        <v>1</v>
      </c>
      <c r="G134" s="818">
        <v>1870</v>
      </c>
    </row>
    <row r="135" spans="1:7" ht="10.5" customHeight="1">
      <c r="A135" s="819" t="s">
        <v>1430</v>
      </c>
      <c r="B135" s="816">
        <v>43804</v>
      </c>
      <c r="C135" s="815" t="s">
        <v>731</v>
      </c>
      <c r="D135" s="815" t="s">
        <v>731</v>
      </c>
      <c r="E135" s="817" t="s">
        <v>1431</v>
      </c>
      <c r="F135" s="817">
        <v>1</v>
      </c>
      <c r="G135" s="818">
        <v>158.82</v>
      </c>
    </row>
    <row r="136" spans="1:7" ht="10.5" customHeight="1">
      <c r="A136" s="819" t="s">
        <v>1430</v>
      </c>
      <c r="B136" s="816">
        <v>43804</v>
      </c>
      <c r="C136" s="815" t="s">
        <v>731</v>
      </c>
      <c r="D136" s="815" t="s">
        <v>731</v>
      </c>
      <c r="E136" s="817" t="s">
        <v>1431</v>
      </c>
      <c r="F136" s="817">
        <v>1</v>
      </c>
      <c r="G136" s="818">
        <v>1870</v>
      </c>
    </row>
    <row r="137" spans="1:7" ht="10.5" customHeight="1">
      <c r="A137" s="819" t="s">
        <v>1430</v>
      </c>
      <c r="B137" s="816">
        <v>43804</v>
      </c>
      <c r="C137" s="815" t="s">
        <v>731</v>
      </c>
      <c r="D137" s="815" t="s">
        <v>731</v>
      </c>
      <c r="E137" s="817" t="s">
        <v>1431</v>
      </c>
      <c r="F137" s="817">
        <v>1</v>
      </c>
      <c r="G137" s="818">
        <v>1870</v>
      </c>
    </row>
    <row r="138" spans="1:7" ht="10.5" customHeight="1">
      <c r="A138" s="819" t="s">
        <v>1430</v>
      </c>
      <c r="B138" s="816">
        <v>43804</v>
      </c>
      <c r="C138" s="815" t="s">
        <v>731</v>
      </c>
      <c r="D138" s="815" t="s">
        <v>731</v>
      </c>
      <c r="E138" s="817" t="s">
        <v>1431</v>
      </c>
      <c r="F138" s="817">
        <v>1</v>
      </c>
      <c r="G138" s="818">
        <v>1870</v>
      </c>
    </row>
    <row r="139" spans="1:7" ht="10.5" customHeight="1">
      <c r="A139" s="819" t="s">
        <v>1430</v>
      </c>
      <c r="B139" s="816">
        <v>43804</v>
      </c>
      <c r="C139" s="815" t="s">
        <v>731</v>
      </c>
      <c r="D139" s="815" t="s">
        <v>731</v>
      </c>
      <c r="E139" s="817" t="s">
        <v>1431</v>
      </c>
      <c r="F139" s="817">
        <v>1</v>
      </c>
      <c r="G139" s="818">
        <v>1870</v>
      </c>
    </row>
    <row r="140" spans="1:7" ht="10.5" customHeight="1">
      <c r="A140" s="819" t="s">
        <v>1430</v>
      </c>
      <c r="B140" s="816">
        <v>43804</v>
      </c>
      <c r="C140" s="815" t="s">
        <v>731</v>
      </c>
      <c r="D140" s="815" t="s">
        <v>731</v>
      </c>
      <c r="E140" s="817" t="s">
        <v>1431</v>
      </c>
      <c r="F140" s="817">
        <v>1</v>
      </c>
      <c r="G140" s="818">
        <v>942.68</v>
      </c>
    </row>
    <row r="141" spans="1:7" ht="10.5" customHeight="1">
      <c r="A141" s="819" t="s">
        <v>1430</v>
      </c>
      <c r="B141" s="816">
        <v>43804</v>
      </c>
      <c r="C141" s="815" t="s">
        <v>731</v>
      </c>
      <c r="D141" s="815" t="s">
        <v>731</v>
      </c>
      <c r="E141" s="817" t="s">
        <v>1431</v>
      </c>
      <c r="F141" s="817">
        <v>1</v>
      </c>
      <c r="G141" s="818">
        <v>1870</v>
      </c>
    </row>
    <row r="142" spans="1:7" ht="10.5" customHeight="1">
      <c r="A142" s="819" t="s">
        <v>1430</v>
      </c>
      <c r="B142" s="816">
        <v>43804</v>
      </c>
      <c r="C142" s="815" t="s">
        <v>731</v>
      </c>
      <c r="D142" s="815" t="s">
        <v>731</v>
      </c>
      <c r="E142" s="817" t="s">
        <v>1431</v>
      </c>
      <c r="F142" s="817">
        <v>1</v>
      </c>
      <c r="G142" s="818">
        <v>1870</v>
      </c>
    </row>
    <row r="143" spans="1:7" ht="10.5" customHeight="1">
      <c r="A143" s="819" t="s">
        <v>1430</v>
      </c>
      <c r="B143" s="816">
        <v>43804</v>
      </c>
      <c r="C143" s="815" t="s">
        <v>731</v>
      </c>
      <c r="D143" s="815" t="s">
        <v>731</v>
      </c>
      <c r="E143" s="817" t="s">
        <v>1431</v>
      </c>
      <c r="F143" s="817">
        <v>1</v>
      </c>
      <c r="G143" s="818">
        <v>1870</v>
      </c>
    </row>
    <row r="144" spans="1:7" ht="10.5" customHeight="1">
      <c r="A144" s="819" t="s">
        <v>1430</v>
      </c>
      <c r="B144" s="816">
        <v>43804</v>
      </c>
      <c r="C144" s="815" t="s">
        <v>731</v>
      </c>
      <c r="D144" s="815" t="s">
        <v>731</v>
      </c>
      <c r="E144" s="817" t="s">
        <v>1431</v>
      </c>
      <c r="F144" s="817">
        <v>1</v>
      </c>
      <c r="G144" s="818">
        <v>1870</v>
      </c>
    </row>
    <row r="145" spans="1:7" ht="10.5" customHeight="1">
      <c r="A145" s="819" t="s">
        <v>1430</v>
      </c>
      <c r="B145" s="816">
        <v>43804</v>
      </c>
      <c r="C145" s="815" t="s">
        <v>731</v>
      </c>
      <c r="D145" s="815" t="s">
        <v>731</v>
      </c>
      <c r="E145" s="817" t="s">
        <v>1431</v>
      </c>
      <c r="F145" s="817">
        <v>1</v>
      </c>
      <c r="G145" s="818">
        <v>1870</v>
      </c>
    </row>
    <row r="146" spans="1:7" ht="10.5" customHeight="1">
      <c r="A146" s="819" t="s">
        <v>1430</v>
      </c>
      <c r="B146" s="816">
        <v>43804</v>
      </c>
      <c r="C146" s="815" t="s">
        <v>731</v>
      </c>
      <c r="D146" s="815" t="s">
        <v>731</v>
      </c>
      <c r="E146" s="817" t="s">
        <v>1431</v>
      </c>
      <c r="F146" s="817">
        <v>1</v>
      </c>
      <c r="G146" s="818">
        <v>1870</v>
      </c>
    </row>
    <row r="147" spans="1:7" ht="10.5" customHeight="1">
      <c r="A147" s="819" t="s">
        <v>1430</v>
      </c>
      <c r="B147" s="816">
        <v>43804</v>
      </c>
      <c r="C147" s="815" t="s">
        <v>731</v>
      </c>
      <c r="D147" s="815" t="s">
        <v>731</v>
      </c>
      <c r="E147" s="817" t="s">
        <v>1431</v>
      </c>
      <c r="F147" s="817">
        <v>1</v>
      </c>
      <c r="G147" s="818">
        <v>1870</v>
      </c>
    </row>
    <row r="148" spans="1:7" ht="10.5" customHeight="1">
      <c r="A148" s="819" t="s">
        <v>1430</v>
      </c>
      <c r="B148" s="816">
        <v>43804</v>
      </c>
      <c r="C148" s="815" t="s">
        <v>731</v>
      </c>
      <c r="D148" s="815" t="s">
        <v>731</v>
      </c>
      <c r="E148" s="817" t="s">
        <v>1431</v>
      </c>
      <c r="F148" s="817">
        <v>1</v>
      </c>
      <c r="G148" s="818">
        <v>1870</v>
      </c>
    </row>
    <row r="149" spans="1:7" ht="10.5" customHeight="1">
      <c r="A149" s="819" t="s">
        <v>1430</v>
      </c>
      <c r="B149" s="816">
        <v>43804</v>
      </c>
      <c r="C149" s="815" t="s">
        <v>731</v>
      </c>
      <c r="D149" s="815" t="s">
        <v>731</v>
      </c>
      <c r="E149" s="817" t="s">
        <v>1431</v>
      </c>
      <c r="F149" s="817">
        <v>1</v>
      </c>
      <c r="G149" s="818">
        <v>1870</v>
      </c>
    </row>
    <row r="150" spans="1:7" ht="10.5" customHeight="1">
      <c r="A150" s="819" t="s">
        <v>1430</v>
      </c>
      <c r="B150" s="816">
        <v>43804</v>
      </c>
      <c r="C150" s="815" t="s">
        <v>731</v>
      </c>
      <c r="D150" s="815" t="s">
        <v>731</v>
      </c>
      <c r="E150" s="817" t="s">
        <v>1431</v>
      </c>
      <c r="F150" s="817">
        <v>1</v>
      </c>
      <c r="G150" s="818">
        <v>1870</v>
      </c>
    </row>
    <row r="151" spans="1:7" ht="10.5" customHeight="1">
      <c r="A151" s="819" t="s">
        <v>1430</v>
      </c>
      <c r="B151" s="816">
        <v>43804</v>
      </c>
      <c r="C151" s="815" t="s">
        <v>731</v>
      </c>
      <c r="D151" s="815" t="s">
        <v>731</v>
      </c>
      <c r="E151" s="817" t="s">
        <v>1431</v>
      </c>
      <c r="F151" s="817">
        <v>1</v>
      </c>
      <c r="G151" s="818">
        <v>1870</v>
      </c>
    </row>
    <row r="152" spans="1:7" ht="10.5" customHeight="1">
      <c r="A152" s="819" t="s">
        <v>1430</v>
      </c>
      <c r="B152" s="816">
        <v>43804</v>
      </c>
      <c r="C152" s="815" t="s">
        <v>731</v>
      </c>
      <c r="D152" s="815" t="s">
        <v>731</v>
      </c>
      <c r="E152" s="817" t="s">
        <v>1431</v>
      </c>
      <c r="F152" s="817">
        <v>1</v>
      </c>
      <c r="G152" s="818">
        <v>1870</v>
      </c>
    </row>
    <row r="153" spans="1:7" ht="10.5" customHeight="1">
      <c r="A153" s="819" t="s">
        <v>1430</v>
      </c>
      <c r="B153" s="816">
        <v>43804</v>
      </c>
      <c r="C153" s="815" t="s">
        <v>731</v>
      </c>
      <c r="D153" s="815" t="s">
        <v>731</v>
      </c>
      <c r="E153" s="817" t="s">
        <v>1431</v>
      </c>
      <c r="F153" s="817">
        <v>1</v>
      </c>
      <c r="G153" s="818">
        <v>1870</v>
      </c>
    </row>
    <row r="154" spans="1:7" ht="10.5" customHeight="1">
      <c r="A154" s="819" t="s">
        <v>1430</v>
      </c>
      <c r="B154" s="816">
        <v>43804</v>
      </c>
      <c r="C154" s="815" t="s">
        <v>731</v>
      </c>
      <c r="D154" s="815" t="s">
        <v>731</v>
      </c>
      <c r="E154" s="817" t="s">
        <v>1431</v>
      </c>
      <c r="F154" s="817">
        <v>1</v>
      </c>
      <c r="G154" s="818">
        <v>1870</v>
      </c>
    </row>
    <row r="155" spans="1:7" ht="10.5" customHeight="1">
      <c r="A155" s="819" t="s">
        <v>1430</v>
      </c>
      <c r="B155" s="816">
        <v>43804</v>
      </c>
      <c r="C155" s="815" t="s">
        <v>731</v>
      </c>
      <c r="D155" s="815" t="s">
        <v>731</v>
      </c>
      <c r="E155" s="817" t="s">
        <v>1431</v>
      </c>
      <c r="F155" s="817">
        <v>1</v>
      </c>
      <c r="G155" s="818">
        <v>1870</v>
      </c>
    </row>
    <row r="156" spans="1:7" ht="10.5" customHeight="1">
      <c r="A156" s="819" t="s">
        <v>1430</v>
      </c>
      <c r="B156" s="816">
        <v>43804</v>
      </c>
      <c r="C156" s="815" t="s">
        <v>731</v>
      </c>
      <c r="D156" s="815" t="s">
        <v>731</v>
      </c>
      <c r="E156" s="817" t="s">
        <v>1431</v>
      </c>
      <c r="F156" s="817">
        <v>1</v>
      </c>
      <c r="G156" s="818">
        <v>1870</v>
      </c>
    </row>
    <row r="157" spans="1:7" ht="10.5" customHeight="1">
      <c r="A157" s="819" t="s">
        <v>1430</v>
      </c>
      <c r="B157" s="816">
        <v>43804</v>
      </c>
      <c r="C157" s="815" t="s">
        <v>731</v>
      </c>
      <c r="D157" s="815" t="s">
        <v>731</v>
      </c>
      <c r="E157" s="817" t="s">
        <v>1431</v>
      </c>
      <c r="F157" s="817">
        <v>1</v>
      </c>
      <c r="G157" s="818">
        <v>1870</v>
      </c>
    </row>
    <row r="158" spans="1:7" ht="10.5" customHeight="1">
      <c r="A158" s="819" t="s">
        <v>1430</v>
      </c>
      <c r="B158" s="816">
        <v>43804</v>
      </c>
      <c r="C158" s="815" t="s">
        <v>731</v>
      </c>
      <c r="D158" s="815" t="s">
        <v>731</v>
      </c>
      <c r="E158" s="817" t="s">
        <v>1431</v>
      </c>
      <c r="F158" s="817">
        <v>1</v>
      </c>
      <c r="G158" s="818">
        <v>1870</v>
      </c>
    </row>
    <row r="159" spans="1:7" ht="10.5" customHeight="1">
      <c r="A159" s="819" t="s">
        <v>1430</v>
      </c>
      <c r="B159" s="816">
        <v>43804</v>
      </c>
      <c r="C159" s="815" t="s">
        <v>731</v>
      </c>
      <c r="D159" s="815" t="s">
        <v>731</v>
      </c>
      <c r="E159" s="817" t="s">
        <v>1431</v>
      </c>
      <c r="F159" s="817">
        <v>1</v>
      </c>
      <c r="G159" s="818">
        <v>1870</v>
      </c>
    </row>
    <row r="160" spans="1:7" ht="10.5" customHeight="1">
      <c r="A160" s="819" t="s">
        <v>1430</v>
      </c>
      <c r="B160" s="816">
        <v>43804</v>
      </c>
      <c r="C160" s="815" t="s">
        <v>731</v>
      </c>
      <c r="D160" s="815" t="s">
        <v>731</v>
      </c>
      <c r="E160" s="817" t="s">
        <v>1431</v>
      </c>
      <c r="F160" s="817">
        <v>1</v>
      </c>
      <c r="G160" s="818">
        <v>1870</v>
      </c>
    </row>
    <row r="161" spans="1:7" ht="10.5" customHeight="1">
      <c r="A161" s="819" t="s">
        <v>1430</v>
      </c>
      <c r="B161" s="816">
        <v>43804</v>
      </c>
      <c r="C161" s="815" t="s">
        <v>731</v>
      </c>
      <c r="D161" s="815" t="s">
        <v>731</v>
      </c>
      <c r="E161" s="817" t="s">
        <v>1431</v>
      </c>
      <c r="F161" s="817">
        <v>1</v>
      </c>
      <c r="G161" s="818">
        <v>1870</v>
      </c>
    </row>
    <row r="162" spans="1:7" ht="10.5" customHeight="1">
      <c r="A162" s="819" t="s">
        <v>1430</v>
      </c>
      <c r="B162" s="816">
        <v>43804</v>
      </c>
      <c r="C162" s="815" t="s">
        <v>731</v>
      </c>
      <c r="D162" s="815" t="s">
        <v>731</v>
      </c>
      <c r="E162" s="817" t="s">
        <v>1431</v>
      </c>
      <c r="F162" s="817">
        <v>1</v>
      </c>
      <c r="G162" s="818">
        <v>942.68</v>
      </c>
    </row>
    <row r="163" spans="1:7" ht="10.5" customHeight="1">
      <c r="A163" s="819" t="s">
        <v>1430</v>
      </c>
      <c r="B163" s="816">
        <v>43804</v>
      </c>
      <c r="C163" s="815" t="s">
        <v>731</v>
      </c>
      <c r="D163" s="815" t="s">
        <v>731</v>
      </c>
      <c r="E163" s="817" t="s">
        <v>1431</v>
      </c>
      <c r="F163" s="817">
        <v>1</v>
      </c>
      <c r="G163" s="818">
        <v>1870</v>
      </c>
    </row>
    <row r="164" spans="1:7" ht="10.5" customHeight="1">
      <c r="A164" s="819" t="s">
        <v>1430</v>
      </c>
      <c r="B164" s="816">
        <v>43804</v>
      </c>
      <c r="C164" s="815" t="s">
        <v>731</v>
      </c>
      <c r="D164" s="815" t="s">
        <v>731</v>
      </c>
      <c r="E164" s="817" t="s">
        <v>1431</v>
      </c>
      <c r="F164" s="817">
        <v>1</v>
      </c>
      <c r="G164" s="818">
        <v>1870</v>
      </c>
    </row>
    <row r="165" spans="1:7" ht="10.5" customHeight="1">
      <c r="A165" s="819" t="s">
        <v>1430</v>
      </c>
      <c r="B165" s="816">
        <v>43804</v>
      </c>
      <c r="C165" s="815" t="s">
        <v>731</v>
      </c>
      <c r="D165" s="815" t="s">
        <v>731</v>
      </c>
      <c r="E165" s="817" t="s">
        <v>1431</v>
      </c>
      <c r="F165" s="817">
        <v>1</v>
      </c>
      <c r="G165" s="818">
        <v>1870</v>
      </c>
    </row>
    <row r="166" spans="1:7" ht="10.5" customHeight="1">
      <c r="A166" s="819" t="s">
        <v>1430</v>
      </c>
      <c r="B166" s="816">
        <v>43804</v>
      </c>
      <c r="C166" s="815" t="s">
        <v>731</v>
      </c>
      <c r="D166" s="815" t="s">
        <v>731</v>
      </c>
      <c r="E166" s="817" t="s">
        <v>1431</v>
      </c>
      <c r="F166" s="817">
        <v>1</v>
      </c>
      <c r="G166" s="818">
        <v>1870</v>
      </c>
    </row>
    <row r="167" spans="1:7" ht="10.5" customHeight="1">
      <c r="A167" s="819" t="s">
        <v>1430</v>
      </c>
      <c r="B167" s="816">
        <v>43804</v>
      </c>
      <c r="C167" s="815" t="s">
        <v>731</v>
      </c>
      <c r="D167" s="815" t="s">
        <v>731</v>
      </c>
      <c r="E167" s="817" t="s">
        <v>1431</v>
      </c>
      <c r="F167" s="817">
        <v>1</v>
      </c>
      <c r="G167" s="818">
        <v>1870</v>
      </c>
    </row>
    <row r="168" spans="1:7" ht="10.5" customHeight="1">
      <c r="A168" s="819" t="s">
        <v>1430</v>
      </c>
      <c r="B168" s="816">
        <v>43804</v>
      </c>
      <c r="C168" s="815" t="s">
        <v>731</v>
      </c>
      <c r="D168" s="815" t="s">
        <v>731</v>
      </c>
      <c r="E168" s="817" t="s">
        <v>1431</v>
      </c>
      <c r="F168" s="817">
        <v>1</v>
      </c>
      <c r="G168" s="818">
        <v>1870</v>
      </c>
    </row>
    <row r="169" spans="1:7" ht="10.5" customHeight="1">
      <c r="A169" s="819" t="s">
        <v>1430</v>
      </c>
      <c r="B169" s="816">
        <v>43804</v>
      </c>
      <c r="C169" s="815" t="s">
        <v>731</v>
      </c>
      <c r="D169" s="815" t="s">
        <v>731</v>
      </c>
      <c r="E169" s="817" t="s">
        <v>1431</v>
      </c>
      <c r="F169" s="817">
        <v>1</v>
      </c>
      <c r="G169" s="818">
        <v>1870</v>
      </c>
    </row>
    <row r="170" spans="1:7" ht="10.5" customHeight="1">
      <c r="A170" s="819" t="s">
        <v>1430</v>
      </c>
      <c r="B170" s="816">
        <v>43804</v>
      </c>
      <c r="C170" s="815" t="s">
        <v>731</v>
      </c>
      <c r="D170" s="815" t="s">
        <v>731</v>
      </c>
      <c r="E170" s="817" t="s">
        <v>1431</v>
      </c>
      <c r="F170" s="817">
        <v>1</v>
      </c>
      <c r="G170" s="818">
        <v>1870</v>
      </c>
    </row>
    <row r="171" spans="1:7" ht="10.5" customHeight="1">
      <c r="A171" s="819" t="s">
        <v>1430</v>
      </c>
      <c r="B171" s="816">
        <v>43804</v>
      </c>
      <c r="C171" s="815" t="s">
        <v>731</v>
      </c>
      <c r="D171" s="815" t="s">
        <v>731</v>
      </c>
      <c r="E171" s="817" t="s">
        <v>1431</v>
      </c>
      <c r="F171" s="817">
        <v>1</v>
      </c>
      <c r="G171" s="818">
        <v>1870</v>
      </c>
    </row>
    <row r="172" spans="1:7" ht="10.5" customHeight="1">
      <c r="A172" s="819" t="s">
        <v>1430</v>
      </c>
      <c r="B172" s="816">
        <v>43804</v>
      </c>
      <c r="C172" s="815" t="s">
        <v>731</v>
      </c>
      <c r="D172" s="815" t="s">
        <v>731</v>
      </c>
      <c r="E172" s="817" t="s">
        <v>1431</v>
      </c>
      <c r="F172" s="817">
        <v>1</v>
      </c>
      <c r="G172" s="818">
        <v>1870</v>
      </c>
    </row>
    <row r="173" spans="1:7" ht="10.5" customHeight="1">
      <c r="A173" s="819" t="s">
        <v>1430</v>
      </c>
      <c r="B173" s="816">
        <v>43804</v>
      </c>
      <c r="C173" s="815" t="s">
        <v>731</v>
      </c>
      <c r="D173" s="815" t="s">
        <v>731</v>
      </c>
      <c r="E173" s="817" t="s">
        <v>1431</v>
      </c>
      <c r="F173" s="817">
        <v>1</v>
      </c>
      <c r="G173" s="818">
        <v>1870</v>
      </c>
    </row>
    <row r="174" spans="1:7" ht="10.5" customHeight="1">
      <c r="A174" s="819" t="s">
        <v>1430</v>
      </c>
      <c r="B174" s="816">
        <v>43804</v>
      </c>
      <c r="C174" s="815" t="s">
        <v>731</v>
      </c>
      <c r="D174" s="815" t="s">
        <v>731</v>
      </c>
      <c r="E174" s="817" t="s">
        <v>1431</v>
      </c>
      <c r="F174" s="817">
        <v>1</v>
      </c>
      <c r="G174" s="818">
        <v>1870</v>
      </c>
    </row>
    <row r="175" spans="1:7" ht="10.5" customHeight="1">
      <c r="A175" s="819" t="s">
        <v>1430</v>
      </c>
      <c r="B175" s="816">
        <v>43804</v>
      </c>
      <c r="C175" s="815" t="s">
        <v>731</v>
      </c>
      <c r="D175" s="815" t="s">
        <v>731</v>
      </c>
      <c r="E175" s="817" t="s">
        <v>1431</v>
      </c>
      <c r="F175" s="817">
        <v>1</v>
      </c>
      <c r="G175" s="818">
        <v>1870</v>
      </c>
    </row>
    <row r="176" spans="1:7" ht="10.5" customHeight="1">
      <c r="A176" s="819" t="s">
        <v>1430</v>
      </c>
      <c r="B176" s="816">
        <v>43804</v>
      </c>
      <c r="C176" s="815" t="s">
        <v>731</v>
      </c>
      <c r="D176" s="815" t="s">
        <v>731</v>
      </c>
      <c r="E176" s="817" t="s">
        <v>1431</v>
      </c>
      <c r="F176" s="817">
        <v>1</v>
      </c>
      <c r="G176" s="818">
        <v>942.68</v>
      </c>
    </row>
    <row r="177" spans="1:7" ht="10.5" customHeight="1">
      <c r="A177" s="819" t="s">
        <v>1430</v>
      </c>
      <c r="B177" s="816">
        <v>43804</v>
      </c>
      <c r="C177" s="815" t="s">
        <v>731</v>
      </c>
      <c r="D177" s="815" t="s">
        <v>731</v>
      </c>
      <c r="E177" s="817" t="s">
        <v>1431</v>
      </c>
      <c r="F177" s="817">
        <v>1</v>
      </c>
      <c r="G177" s="818">
        <v>1870</v>
      </c>
    </row>
    <row r="178" spans="1:7" ht="10.5" customHeight="1">
      <c r="A178" s="819" t="s">
        <v>1430</v>
      </c>
      <c r="B178" s="816">
        <v>43804</v>
      </c>
      <c r="C178" s="815" t="s">
        <v>731</v>
      </c>
      <c r="D178" s="815" t="s">
        <v>731</v>
      </c>
      <c r="E178" s="817" t="s">
        <v>1431</v>
      </c>
      <c r="F178" s="817">
        <v>1</v>
      </c>
      <c r="G178" s="818">
        <v>1870</v>
      </c>
    </row>
    <row r="179" spans="1:7" ht="10.5" customHeight="1">
      <c r="A179" s="819" t="s">
        <v>1430</v>
      </c>
      <c r="B179" s="816">
        <v>43804</v>
      </c>
      <c r="C179" s="815" t="s">
        <v>731</v>
      </c>
      <c r="D179" s="815" t="s">
        <v>731</v>
      </c>
      <c r="E179" s="817" t="s">
        <v>1431</v>
      </c>
      <c r="F179" s="817">
        <v>1</v>
      </c>
      <c r="G179" s="818">
        <v>1870</v>
      </c>
    </row>
    <row r="180" spans="1:7" ht="10.5" customHeight="1">
      <c r="A180" s="819" t="s">
        <v>1430</v>
      </c>
      <c r="B180" s="816">
        <v>43804</v>
      </c>
      <c r="C180" s="815" t="s">
        <v>731</v>
      </c>
      <c r="D180" s="815" t="s">
        <v>731</v>
      </c>
      <c r="E180" s="817" t="s">
        <v>1431</v>
      </c>
      <c r="F180" s="817">
        <v>1</v>
      </c>
      <c r="G180" s="818">
        <v>1870</v>
      </c>
    </row>
    <row r="181" spans="1:7" ht="10.5" customHeight="1">
      <c r="A181" s="819" t="s">
        <v>1430</v>
      </c>
      <c r="B181" s="816">
        <v>43804</v>
      </c>
      <c r="C181" s="815" t="s">
        <v>731</v>
      </c>
      <c r="D181" s="815" t="s">
        <v>731</v>
      </c>
      <c r="E181" s="817" t="s">
        <v>1431</v>
      </c>
      <c r="F181" s="817">
        <v>1</v>
      </c>
      <c r="G181" s="818">
        <v>1870</v>
      </c>
    </row>
    <row r="182" spans="1:7" ht="10.5" customHeight="1">
      <c r="A182" s="819" t="s">
        <v>1430</v>
      </c>
      <c r="B182" s="816">
        <v>43804</v>
      </c>
      <c r="C182" s="815" t="s">
        <v>731</v>
      </c>
      <c r="D182" s="815" t="s">
        <v>731</v>
      </c>
      <c r="E182" s="817" t="s">
        <v>1431</v>
      </c>
      <c r="F182" s="817">
        <v>1</v>
      </c>
      <c r="G182" s="818">
        <v>1870</v>
      </c>
    </row>
    <row r="183" spans="1:7" ht="10.5" customHeight="1">
      <c r="A183" s="819" t="s">
        <v>1430</v>
      </c>
      <c r="B183" s="816">
        <v>43804</v>
      </c>
      <c r="C183" s="815" t="s">
        <v>731</v>
      </c>
      <c r="D183" s="815" t="s">
        <v>731</v>
      </c>
      <c r="E183" s="817" t="s">
        <v>1431</v>
      </c>
      <c r="F183" s="817">
        <v>1</v>
      </c>
      <c r="G183" s="818">
        <v>1711.18</v>
      </c>
    </row>
    <row r="184" spans="1:7" ht="10.5" customHeight="1">
      <c r="A184" s="819" t="s">
        <v>1430</v>
      </c>
      <c r="B184" s="816">
        <v>43804</v>
      </c>
      <c r="C184" s="815" t="s">
        <v>731</v>
      </c>
      <c r="D184" s="815" t="s">
        <v>731</v>
      </c>
      <c r="E184" s="817" t="s">
        <v>1431</v>
      </c>
      <c r="F184" s="817">
        <v>1</v>
      </c>
      <c r="G184" s="818">
        <v>1870</v>
      </c>
    </row>
    <row r="185" spans="1:7" ht="10.5" customHeight="1">
      <c r="A185" s="819" t="s">
        <v>1430</v>
      </c>
      <c r="B185" s="816">
        <v>43804</v>
      </c>
      <c r="C185" s="815" t="s">
        <v>731</v>
      </c>
      <c r="D185" s="815" t="s">
        <v>731</v>
      </c>
      <c r="E185" s="817" t="s">
        <v>1431</v>
      </c>
      <c r="F185" s="817">
        <v>1</v>
      </c>
      <c r="G185" s="818">
        <v>1870</v>
      </c>
    </row>
    <row r="186" spans="1:7" ht="10.5" customHeight="1">
      <c r="A186" s="819" t="s">
        <v>1430</v>
      </c>
      <c r="B186" s="816">
        <v>43804</v>
      </c>
      <c r="C186" s="815" t="s">
        <v>731</v>
      </c>
      <c r="D186" s="815" t="s">
        <v>731</v>
      </c>
      <c r="E186" s="817" t="s">
        <v>1431</v>
      </c>
      <c r="F186" s="817">
        <v>1</v>
      </c>
      <c r="G186" s="818">
        <v>942.68</v>
      </c>
    </row>
    <row r="187" spans="1:7" ht="10.5" customHeight="1">
      <c r="A187" s="819" t="s">
        <v>1430</v>
      </c>
      <c r="B187" s="816">
        <v>43804</v>
      </c>
      <c r="C187" s="815" t="s">
        <v>731</v>
      </c>
      <c r="D187" s="815" t="s">
        <v>731</v>
      </c>
      <c r="E187" s="817" t="s">
        <v>1431</v>
      </c>
      <c r="F187" s="817">
        <v>1</v>
      </c>
      <c r="G187" s="818">
        <v>1870</v>
      </c>
    </row>
    <row r="188" spans="1:7" ht="10.5" customHeight="1">
      <c r="A188" s="819" t="s">
        <v>1430</v>
      </c>
      <c r="B188" s="816">
        <v>43804</v>
      </c>
      <c r="C188" s="815" t="s">
        <v>731</v>
      </c>
      <c r="D188" s="815" t="s">
        <v>731</v>
      </c>
      <c r="E188" s="817" t="s">
        <v>1431</v>
      </c>
      <c r="F188" s="817">
        <v>1</v>
      </c>
      <c r="G188" s="818">
        <v>1870</v>
      </c>
    </row>
    <row r="189" spans="1:7" ht="10.5" customHeight="1">
      <c r="A189" s="819" t="s">
        <v>1430</v>
      </c>
      <c r="B189" s="816">
        <v>43804</v>
      </c>
      <c r="C189" s="815" t="s">
        <v>731</v>
      </c>
      <c r="D189" s="815" t="s">
        <v>731</v>
      </c>
      <c r="E189" s="817" t="s">
        <v>1431</v>
      </c>
      <c r="F189" s="817">
        <v>1</v>
      </c>
      <c r="G189" s="818">
        <v>1870</v>
      </c>
    </row>
    <row r="190" spans="1:7" ht="10.5" customHeight="1">
      <c r="A190" s="819" t="s">
        <v>1430</v>
      </c>
      <c r="B190" s="816">
        <v>43804</v>
      </c>
      <c r="C190" s="815" t="s">
        <v>731</v>
      </c>
      <c r="D190" s="815" t="s">
        <v>731</v>
      </c>
      <c r="E190" s="817" t="s">
        <v>1431</v>
      </c>
      <c r="F190" s="817">
        <v>1</v>
      </c>
      <c r="G190" s="818">
        <v>1870</v>
      </c>
    </row>
    <row r="191" spans="1:7" ht="10.5" customHeight="1">
      <c r="A191" s="819" t="s">
        <v>1430</v>
      </c>
      <c r="B191" s="816">
        <v>43804</v>
      </c>
      <c r="C191" s="815" t="s">
        <v>731</v>
      </c>
      <c r="D191" s="815" t="s">
        <v>731</v>
      </c>
      <c r="E191" s="817" t="s">
        <v>1431</v>
      </c>
      <c r="F191" s="817">
        <v>1</v>
      </c>
      <c r="G191" s="818">
        <v>1870</v>
      </c>
    </row>
    <row r="192" spans="1:7" ht="10.5" customHeight="1">
      <c r="A192" s="819" t="s">
        <v>1430</v>
      </c>
      <c r="B192" s="816">
        <v>43804</v>
      </c>
      <c r="C192" s="815" t="s">
        <v>731</v>
      </c>
      <c r="D192" s="815" t="s">
        <v>731</v>
      </c>
      <c r="E192" s="817" t="s">
        <v>1431</v>
      </c>
      <c r="F192" s="817">
        <v>1</v>
      </c>
      <c r="G192" s="818">
        <v>942.68</v>
      </c>
    </row>
    <row r="193" spans="1:7" ht="10.5" customHeight="1">
      <c r="A193" s="819" t="s">
        <v>1430</v>
      </c>
      <c r="B193" s="816">
        <v>43804</v>
      </c>
      <c r="C193" s="815" t="s">
        <v>731</v>
      </c>
      <c r="D193" s="815" t="s">
        <v>731</v>
      </c>
      <c r="E193" s="817" t="s">
        <v>1431</v>
      </c>
      <c r="F193" s="817">
        <v>1</v>
      </c>
      <c r="G193" s="818">
        <v>1870</v>
      </c>
    </row>
    <row r="194" spans="1:7" ht="10.5" customHeight="1">
      <c r="A194" s="819" t="s">
        <v>1430</v>
      </c>
      <c r="B194" s="816">
        <v>43804</v>
      </c>
      <c r="C194" s="815" t="s">
        <v>731</v>
      </c>
      <c r="D194" s="815" t="s">
        <v>731</v>
      </c>
      <c r="E194" s="817" t="s">
        <v>1431</v>
      </c>
      <c r="F194" s="817">
        <v>1</v>
      </c>
      <c r="G194" s="818">
        <v>1870</v>
      </c>
    </row>
    <row r="195" spans="1:7" ht="10.5" customHeight="1">
      <c r="A195" s="819" t="s">
        <v>1430</v>
      </c>
      <c r="B195" s="816">
        <v>43804</v>
      </c>
      <c r="C195" s="815" t="s">
        <v>731</v>
      </c>
      <c r="D195" s="815" t="s">
        <v>731</v>
      </c>
      <c r="E195" s="817" t="s">
        <v>1431</v>
      </c>
      <c r="F195" s="817">
        <v>1</v>
      </c>
      <c r="G195" s="818">
        <v>942.68</v>
      </c>
    </row>
    <row r="196" spans="1:7" ht="10.5" customHeight="1">
      <c r="A196" s="819" t="s">
        <v>1430</v>
      </c>
      <c r="B196" s="816">
        <v>43804</v>
      </c>
      <c r="C196" s="815" t="s">
        <v>731</v>
      </c>
      <c r="D196" s="815" t="s">
        <v>731</v>
      </c>
      <c r="E196" s="817" t="s">
        <v>1431</v>
      </c>
      <c r="F196" s="817">
        <v>1</v>
      </c>
      <c r="G196" s="818">
        <v>1870</v>
      </c>
    </row>
    <row r="197" spans="1:7" ht="10.5" customHeight="1">
      <c r="A197" s="819" t="s">
        <v>1430</v>
      </c>
      <c r="B197" s="816">
        <v>43804</v>
      </c>
      <c r="C197" s="815" t="s">
        <v>731</v>
      </c>
      <c r="D197" s="815" t="s">
        <v>731</v>
      </c>
      <c r="E197" s="817" t="s">
        <v>1431</v>
      </c>
      <c r="F197" s="817">
        <v>1</v>
      </c>
      <c r="G197" s="818">
        <v>1870</v>
      </c>
    </row>
    <row r="198" spans="1:7" ht="10.5" customHeight="1">
      <c r="A198" s="819" t="s">
        <v>1430</v>
      </c>
      <c r="B198" s="816">
        <v>43804</v>
      </c>
      <c r="C198" s="815" t="s">
        <v>731</v>
      </c>
      <c r="D198" s="815" t="s">
        <v>731</v>
      </c>
      <c r="E198" s="817" t="s">
        <v>1431</v>
      </c>
      <c r="F198" s="817">
        <v>1</v>
      </c>
      <c r="G198" s="818">
        <v>1567.73</v>
      </c>
    </row>
    <row r="199" spans="1:7" ht="10.5" customHeight="1">
      <c r="A199" s="819" t="s">
        <v>1430</v>
      </c>
      <c r="B199" s="816">
        <v>43804</v>
      </c>
      <c r="C199" s="815" t="s">
        <v>731</v>
      </c>
      <c r="D199" s="815" t="s">
        <v>731</v>
      </c>
      <c r="E199" s="817" t="s">
        <v>1431</v>
      </c>
      <c r="F199" s="817">
        <v>1</v>
      </c>
      <c r="G199" s="818">
        <v>1870</v>
      </c>
    </row>
    <row r="200" spans="1:7" ht="10.5" customHeight="1">
      <c r="A200" s="819" t="s">
        <v>1430</v>
      </c>
      <c r="B200" s="816">
        <v>43804</v>
      </c>
      <c r="C200" s="815" t="s">
        <v>731</v>
      </c>
      <c r="D200" s="815" t="s">
        <v>731</v>
      </c>
      <c r="E200" s="817" t="s">
        <v>1431</v>
      </c>
      <c r="F200" s="817">
        <v>1</v>
      </c>
      <c r="G200" s="818">
        <v>1870</v>
      </c>
    </row>
    <row r="201" spans="1:7" ht="10.5" customHeight="1">
      <c r="A201" s="819" t="s">
        <v>1430</v>
      </c>
      <c r="B201" s="816">
        <v>43804</v>
      </c>
      <c r="C201" s="815" t="s">
        <v>731</v>
      </c>
      <c r="D201" s="815" t="s">
        <v>731</v>
      </c>
      <c r="E201" s="817" t="s">
        <v>1431</v>
      </c>
      <c r="F201" s="817">
        <v>1</v>
      </c>
      <c r="G201" s="818">
        <v>942.68</v>
      </c>
    </row>
    <row r="202" spans="1:7" ht="10.5" customHeight="1">
      <c r="A202" s="819" t="s">
        <v>1430</v>
      </c>
      <c r="B202" s="816">
        <v>43804</v>
      </c>
      <c r="C202" s="815" t="s">
        <v>731</v>
      </c>
      <c r="D202" s="815" t="s">
        <v>731</v>
      </c>
      <c r="E202" s="817" t="s">
        <v>1431</v>
      </c>
      <c r="F202" s="817">
        <v>1</v>
      </c>
      <c r="G202" s="818">
        <v>1870</v>
      </c>
    </row>
    <row r="203" spans="1:7" ht="10.5" customHeight="1">
      <c r="A203" s="819" t="s">
        <v>1430</v>
      </c>
      <c r="B203" s="816">
        <v>43804</v>
      </c>
      <c r="C203" s="815" t="s">
        <v>731</v>
      </c>
      <c r="D203" s="815" t="s">
        <v>731</v>
      </c>
      <c r="E203" s="817" t="s">
        <v>1431</v>
      </c>
      <c r="F203" s="817">
        <v>1</v>
      </c>
      <c r="G203" s="818">
        <v>942.68</v>
      </c>
    </row>
    <row r="204" spans="1:7" ht="10.5" customHeight="1">
      <c r="A204" s="819" t="s">
        <v>1430</v>
      </c>
      <c r="B204" s="816">
        <v>43804</v>
      </c>
      <c r="C204" s="815" t="s">
        <v>731</v>
      </c>
      <c r="D204" s="815" t="s">
        <v>731</v>
      </c>
      <c r="E204" s="817" t="s">
        <v>1431</v>
      </c>
      <c r="F204" s="817">
        <v>1</v>
      </c>
      <c r="G204" s="818">
        <v>942.68</v>
      </c>
    </row>
    <row r="205" spans="1:7" ht="10.5" customHeight="1">
      <c r="A205" s="819" t="s">
        <v>1430</v>
      </c>
      <c r="B205" s="816">
        <v>43804</v>
      </c>
      <c r="C205" s="815" t="s">
        <v>731</v>
      </c>
      <c r="D205" s="815" t="s">
        <v>731</v>
      </c>
      <c r="E205" s="817" t="s">
        <v>1431</v>
      </c>
      <c r="F205" s="817">
        <v>1</v>
      </c>
      <c r="G205" s="818">
        <v>1870</v>
      </c>
    </row>
    <row r="206" spans="1:7" ht="10.5" customHeight="1">
      <c r="A206" s="819" t="s">
        <v>1430</v>
      </c>
      <c r="B206" s="816">
        <v>43804</v>
      </c>
      <c r="C206" s="815" t="s">
        <v>731</v>
      </c>
      <c r="D206" s="815" t="s">
        <v>731</v>
      </c>
      <c r="E206" s="817" t="s">
        <v>1431</v>
      </c>
      <c r="F206" s="817">
        <v>1</v>
      </c>
      <c r="G206" s="818">
        <v>1870</v>
      </c>
    </row>
    <row r="207" spans="1:7" ht="10.5" customHeight="1">
      <c r="A207" s="819" t="s">
        <v>1430</v>
      </c>
      <c r="B207" s="816">
        <v>43804</v>
      </c>
      <c r="C207" s="815" t="s">
        <v>731</v>
      </c>
      <c r="D207" s="815" t="s">
        <v>731</v>
      </c>
      <c r="E207" s="817" t="s">
        <v>1431</v>
      </c>
      <c r="F207" s="817">
        <v>1</v>
      </c>
      <c r="G207" s="818">
        <v>1870</v>
      </c>
    </row>
    <row r="208" spans="1:7" ht="10.5" customHeight="1">
      <c r="A208" s="819" t="s">
        <v>1430</v>
      </c>
      <c r="B208" s="816">
        <v>43804</v>
      </c>
      <c r="C208" s="815" t="s">
        <v>731</v>
      </c>
      <c r="D208" s="815" t="s">
        <v>731</v>
      </c>
      <c r="E208" s="817" t="s">
        <v>1431</v>
      </c>
      <c r="F208" s="817">
        <v>1</v>
      </c>
      <c r="G208" s="818">
        <v>1870</v>
      </c>
    </row>
    <row r="209" spans="1:7" ht="10.5" customHeight="1">
      <c r="A209" s="819" t="s">
        <v>1430</v>
      </c>
      <c r="B209" s="816">
        <v>43804</v>
      </c>
      <c r="C209" s="815" t="s">
        <v>731</v>
      </c>
      <c r="D209" s="815" t="s">
        <v>731</v>
      </c>
      <c r="E209" s="817" t="s">
        <v>1431</v>
      </c>
      <c r="F209" s="817">
        <v>1</v>
      </c>
      <c r="G209" s="818">
        <v>942.68</v>
      </c>
    </row>
    <row r="210" spans="1:7" ht="10.5" customHeight="1">
      <c r="A210" s="819" t="s">
        <v>1430</v>
      </c>
      <c r="B210" s="816">
        <v>43804</v>
      </c>
      <c r="C210" s="815" t="s">
        <v>731</v>
      </c>
      <c r="D210" s="815" t="s">
        <v>731</v>
      </c>
      <c r="E210" s="817" t="s">
        <v>1431</v>
      </c>
      <c r="F210" s="817">
        <v>1</v>
      </c>
      <c r="G210" s="818">
        <v>1870</v>
      </c>
    </row>
    <row r="211" spans="1:7" ht="10.5" customHeight="1">
      <c r="A211" s="819" t="s">
        <v>1430</v>
      </c>
      <c r="B211" s="816">
        <v>43804</v>
      </c>
      <c r="C211" s="815" t="s">
        <v>731</v>
      </c>
      <c r="D211" s="815" t="s">
        <v>731</v>
      </c>
      <c r="E211" s="817" t="s">
        <v>1431</v>
      </c>
      <c r="F211" s="817">
        <v>1</v>
      </c>
      <c r="G211" s="818">
        <v>1870</v>
      </c>
    </row>
    <row r="212" spans="1:7" ht="10.5" customHeight="1">
      <c r="A212" s="819" t="s">
        <v>1430</v>
      </c>
      <c r="B212" s="816">
        <v>43804</v>
      </c>
      <c r="C212" s="815" t="s">
        <v>731</v>
      </c>
      <c r="D212" s="815" t="s">
        <v>731</v>
      </c>
      <c r="E212" s="817" t="s">
        <v>1431</v>
      </c>
      <c r="F212" s="817">
        <v>1</v>
      </c>
      <c r="G212" s="818">
        <v>942.68</v>
      </c>
    </row>
    <row r="213" spans="1:7" ht="10.5" customHeight="1">
      <c r="A213" s="819" t="s">
        <v>1430</v>
      </c>
      <c r="B213" s="816">
        <v>43804</v>
      </c>
      <c r="C213" s="815" t="s">
        <v>731</v>
      </c>
      <c r="D213" s="815" t="s">
        <v>731</v>
      </c>
      <c r="E213" s="817" t="s">
        <v>1431</v>
      </c>
      <c r="F213" s="817">
        <v>1</v>
      </c>
      <c r="G213" s="818">
        <v>1870</v>
      </c>
    </row>
    <row r="214" spans="1:7" ht="10.5" customHeight="1">
      <c r="A214" s="819" t="s">
        <v>1430</v>
      </c>
      <c r="B214" s="816">
        <v>43804</v>
      </c>
      <c r="C214" s="815" t="s">
        <v>731</v>
      </c>
      <c r="D214" s="815" t="s">
        <v>731</v>
      </c>
      <c r="E214" s="817" t="s">
        <v>1431</v>
      </c>
      <c r="F214" s="817">
        <v>1</v>
      </c>
      <c r="G214" s="818">
        <v>1870</v>
      </c>
    </row>
    <row r="215" spans="1:7" ht="10.5" customHeight="1">
      <c r="A215" s="819" t="s">
        <v>1430</v>
      </c>
      <c r="B215" s="816">
        <v>43804</v>
      </c>
      <c r="C215" s="815" t="s">
        <v>731</v>
      </c>
      <c r="D215" s="815" t="s">
        <v>731</v>
      </c>
      <c r="E215" s="817" t="s">
        <v>1431</v>
      </c>
      <c r="F215" s="817">
        <v>1</v>
      </c>
      <c r="G215" s="818">
        <v>1870</v>
      </c>
    </row>
    <row r="216" spans="1:7" ht="10.5" customHeight="1">
      <c r="A216" s="819" t="s">
        <v>1430</v>
      </c>
      <c r="B216" s="816">
        <v>43804</v>
      </c>
      <c r="C216" s="815" t="s">
        <v>731</v>
      </c>
      <c r="D216" s="815" t="s">
        <v>731</v>
      </c>
      <c r="E216" s="817" t="s">
        <v>1431</v>
      </c>
      <c r="F216" s="817">
        <v>1</v>
      </c>
      <c r="G216" s="818">
        <v>942.68</v>
      </c>
    </row>
    <row r="217" spans="1:7" ht="10.5" customHeight="1">
      <c r="A217" s="819" t="s">
        <v>1430</v>
      </c>
      <c r="B217" s="816">
        <v>43804</v>
      </c>
      <c r="C217" s="815" t="s">
        <v>731</v>
      </c>
      <c r="D217" s="815" t="s">
        <v>731</v>
      </c>
      <c r="E217" s="817" t="s">
        <v>1431</v>
      </c>
      <c r="F217" s="817">
        <v>1</v>
      </c>
      <c r="G217" s="818">
        <v>942.68</v>
      </c>
    </row>
    <row r="218" spans="1:7" ht="10.5" customHeight="1">
      <c r="A218" s="819" t="s">
        <v>1430</v>
      </c>
      <c r="B218" s="816">
        <v>43804</v>
      </c>
      <c r="C218" s="815" t="s">
        <v>731</v>
      </c>
      <c r="D218" s="815" t="s">
        <v>731</v>
      </c>
      <c r="E218" s="817" t="s">
        <v>1431</v>
      </c>
      <c r="F218" s="817">
        <v>1</v>
      </c>
      <c r="G218" s="818">
        <v>942.68</v>
      </c>
    </row>
    <row r="219" spans="1:7" ht="10.5" customHeight="1">
      <c r="A219" s="819" t="s">
        <v>1430</v>
      </c>
      <c r="B219" s="816">
        <v>43804</v>
      </c>
      <c r="C219" s="815" t="s">
        <v>731</v>
      </c>
      <c r="D219" s="815" t="s">
        <v>731</v>
      </c>
      <c r="E219" s="817" t="s">
        <v>1431</v>
      </c>
      <c r="F219" s="817">
        <v>1</v>
      </c>
      <c r="G219" s="818">
        <v>1870</v>
      </c>
    </row>
    <row r="220" spans="1:7" ht="10.5" customHeight="1">
      <c r="A220" s="819" t="s">
        <v>1430</v>
      </c>
      <c r="B220" s="816">
        <v>43804</v>
      </c>
      <c r="C220" s="815" t="s">
        <v>731</v>
      </c>
      <c r="D220" s="815" t="s">
        <v>731</v>
      </c>
      <c r="E220" s="817" t="s">
        <v>1431</v>
      </c>
      <c r="F220" s="817">
        <v>1</v>
      </c>
      <c r="G220" s="818">
        <v>1870</v>
      </c>
    </row>
    <row r="221" spans="1:7" ht="10.5" customHeight="1">
      <c r="A221" s="819" t="s">
        <v>1430</v>
      </c>
      <c r="B221" s="816">
        <v>43804</v>
      </c>
      <c r="C221" s="815" t="s">
        <v>731</v>
      </c>
      <c r="D221" s="815" t="s">
        <v>731</v>
      </c>
      <c r="E221" s="817" t="s">
        <v>1431</v>
      </c>
      <c r="F221" s="817">
        <v>1</v>
      </c>
      <c r="G221" s="818">
        <v>1870</v>
      </c>
    </row>
    <row r="222" spans="1:7" ht="10.5" customHeight="1">
      <c r="A222" s="819" t="s">
        <v>1430</v>
      </c>
      <c r="B222" s="816">
        <v>43804</v>
      </c>
      <c r="C222" s="815" t="s">
        <v>731</v>
      </c>
      <c r="D222" s="815" t="s">
        <v>731</v>
      </c>
      <c r="E222" s="817" t="s">
        <v>1431</v>
      </c>
      <c r="F222" s="817">
        <v>1</v>
      </c>
      <c r="G222" s="818">
        <v>942.68</v>
      </c>
    </row>
    <row r="223" spans="1:7" ht="10.5" customHeight="1">
      <c r="A223" s="819" t="s">
        <v>1430</v>
      </c>
      <c r="B223" s="816">
        <v>43804</v>
      </c>
      <c r="C223" s="815" t="s">
        <v>731</v>
      </c>
      <c r="D223" s="815" t="s">
        <v>731</v>
      </c>
      <c r="E223" s="817" t="s">
        <v>1431</v>
      </c>
      <c r="F223" s="817">
        <v>1</v>
      </c>
      <c r="G223" s="818">
        <v>942.68</v>
      </c>
    </row>
    <row r="224" spans="1:7" ht="10.5" customHeight="1">
      <c r="A224" s="819" t="s">
        <v>1430</v>
      </c>
      <c r="B224" s="816">
        <v>43804</v>
      </c>
      <c r="C224" s="815" t="s">
        <v>731</v>
      </c>
      <c r="D224" s="815" t="s">
        <v>731</v>
      </c>
      <c r="E224" s="817" t="s">
        <v>1431</v>
      </c>
      <c r="F224" s="817">
        <v>1</v>
      </c>
      <c r="G224" s="818">
        <v>1870</v>
      </c>
    </row>
    <row r="225" spans="1:7" ht="10.5" customHeight="1">
      <c r="A225" s="819" t="s">
        <v>1430</v>
      </c>
      <c r="B225" s="816">
        <v>43804</v>
      </c>
      <c r="C225" s="815" t="s">
        <v>731</v>
      </c>
      <c r="D225" s="815" t="s">
        <v>731</v>
      </c>
      <c r="E225" s="817" t="s">
        <v>1431</v>
      </c>
      <c r="F225" s="817">
        <v>1</v>
      </c>
      <c r="G225" s="818">
        <v>942.68</v>
      </c>
    </row>
    <row r="226" spans="1:7" ht="10.5" customHeight="1">
      <c r="A226" s="819" t="s">
        <v>1430</v>
      </c>
      <c r="B226" s="816">
        <v>43804</v>
      </c>
      <c r="C226" s="815" t="s">
        <v>731</v>
      </c>
      <c r="D226" s="815" t="s">
        <v>731</v>
      </c>
      <c r="E226" s="817" t="s">
        <v>1431</v>
      </c>
      <c r="F226" s="817">
        <v>1</v>
      </c>
      <c r="G226" s="818">
        <v>379.12</v>
      </c>
    </row>
    <row r="227" spans="1:7" ht="10.5" customHeight="1">
      <c r="A227" s="819" t="s">
        <v>1430</v>
      </c>
      <c r="B227" s="816">
        <v>43804</v>
      </c>
      <c r="C227" s="815" t="s">
        <v>731</v>
      </c>
      <c r="D227" s="815" t="s">
        <v>731</v>
      </c>
      <c r="E227" s="817" t="s">
        <v>1431</v>
      </c>
      <c r="F227" s="817">
        <v>1</v>
      </c>
      <c r="G227" s="818">
        <v>1870</v>
      </c>
    </row>
    <row r="228" spans="1:7" ht="10.5" customHeight="1">
      <c r="A228" s="819" t="s">
        <v>1430</v>
      </c>
      <c r="B228" s="816">
        <v>43804</v>
      </c>
      <c r="C228" s="815" t="s">
        <v>731</v>
      </c>
      <c r="D228" s="815" t="s">
        <v>731</v>
      </c>
      <c r="E228" s="817" t="s">
        <v>1431</v>
      </c>
      <c r="F228" s="817">
        <v>1</v>
      </c>
      <c r="G228" s="818">
        <v>1870</v>
      </c>
    </row>
    <row r="229" spans="1:7" ht="10.5" customHeight="1">
      <c r="A229" s="819" t="s">
        <v>1430</v>
      </c>
      <c r="B229" s="816">
        <v>43804</v>
      </c>
      <c r="C229" s="815" t="s">
        <v>731</v>
      </c>
      <c r="D229" s="815" t="s">
        <v>731</v>
      </c>
      <c r="E229" s="817" t="s">
        <v>1431</v>
      </c>
      <c r="F229" s="817">
        <v>1</v>
      </c>
      <c r="G229" s="818">
        <v>1870</v>
      </c>
    </row>
    <row r="230" spans="1:7" ht="10.5" customHeight="1">
      <c r="A230" s="819" t="s">
        <v>1430</v>
      </c>
      <c r="B230" s="816">
        <v>43804</v>
      </c>
      <c r="C230" s="815" t="s">
        <v>731</v>
      </c>
      <c r="D230" s="815" t="s">
        <v>731</v>
      </c>
      <c r="E230" s="817" t="s">
        <v>1431</v>
      </c>
      <c r="F230" s="817">
        <v>1</v>
      </c>
      <c r="G230" s="818">
        <v>1870</v>
      </c>
    </row>
    <row r="231" spans="1:7" ht="10.5" customHeight="1">
      <c r="A231" s="819" t="s">
        <v>1430</v>
      </c>
      <c r="B231" s="816">
        <v>43804</v>
      </c>
      <c r="C231" s="815" t="s">
        <v>731</v>
      </c>
      <c r="D231" s="815" t="s">
        <v>731</v>
      </c>
      <c r="E231" s="817" t="s">
        <v>1431</v>
      </c>
      <c r="F231" s="817">
        <v>1</v>
      </c>
      <c r="G231" s="818">
        <v>1870</v>
      </c>
    </row>
    <row r="232" spans="1:7" ht="10.5" customHeight="1">
      <c r="A232" s="819" t="s">
        <v>1430</v>
      </c>
      <c r="B232" s="816">
        <v>43804</v>
      </c>
      <c r="C232" s="815" t="s">
        <v>731</v>
      </c>
      <c r="D232" s="815" t="s">
        <v>731</v>
      </c>
      <c r="E232" s="817" t="s">
        <v>1431</v>
      </c>
      <c r="F232" s="817">
        <v>1</v>
      </c>
      <c r="G232" s="818">
        <v>1870</v>
      </c>
    </row>
    <row r="233" spans="1:7" ht="10.5" customHeight="1">
      <c r="A233" s="819" t="s">
        <v>1430</v>
      </c>
      <c r="B233" s="816">
        <v>43804</v>
      </c>
      <c r="C233" s="815" t="s">
        <v>731</v>
      </c>
      <c r="D233" s="815" t="s">
        <v>731</v>
      </c>
      <c r="E233" s="817" t="s">
        <v>1431</v>
      </c>
      <c r="F233" s="817">
        <v>1</v>
      </c>
      <c r="G233" s="818">
        <v>942.68</v>
      </c>
    </row>
    <row r="234" spans="1:7" ht="10.5" customHeight="1">
      <c r="A234" s="819" t="s">
        <v>1430</v>
      </c>
      <c r="B234" s="816">
        <v>43804</v>
      </c>
      <c r="C234" s="815" t="s">
        <v>731</v>
      </c>
      <c r="D234" s="815" t="s">
        <v>731</v>
      </c>
      <c r="E234" s="817" t="s">
        <v>1431</v>
      </c>
      <c r="F234" s="817">
        <v>1</v>
      </c>
      <c r="G234" s="818">
        <v>942.68</v>
      </c>
    </row>
    <row r="235" spans="1:7" ht="10.5" customHeight="1">
      <c r="A235" s="819" t="s">
        <v>1430</v>
      </c>
      <c r="B235" s="816">
        <v>43804</v>
      </c>
      <c r="C235" s="815" t="s">
        <v>731</v>
      </c>
      <c r="D235" s="815" t="s">
        <v>731</v>
      </c>
      <c r="E235" s="817" t="s">
        <v>1431</v>
      </c>
      <c r="F235" s="817">
        <v>1</v>
      </c>
      <c r="G235" s="818">
        <v>1870</v>
      </c>
    </row>
    <row r="236" spans="1:7" ht="10.5" customHeight="1">
      <c r="A236" s="819" t="s">
        <v>1430</v>
      </c>
      <c r="B236" s="816">
        <v>43804</v>
      </c>
      <c r="C236" s="815" t="s">
        <v>731</v>
      </c>
      <c r="D236" s="815" t="s">
        <v>731</v>
      </c>
      <c r="E236" s="817" t="s">
        <v>1431</v>
      </c>
      <c r="F236" s="817">
        <v>1</v>
      </c>
      <c r="G236" s="818">
        <v>1870</v>
      </c>
    </row>
    <row r="237" spans="1:7" ht="10.5" customHeight="1">
      <c r="A237" s="819" t="s">
        <v>1430</v>
      </c>
      <c r="B237" s="816">
        <v>43804</v>
      </c>
      <c r="C237" s="815" t="s">
        <v>731</v>
      </c>
      <c r="D237" s="815" t="s">
        <v>731</v>
      </c>
      <c r="E237" s="817" t="s">
        <v>1431</v>
      </c>
      <c r="F237" s="817">
        <v>1</v>
      </c>
      <c r="G237" s="818">
        <v>1870</v>
      </c>
    </row>
    <row r="238" spans="1:7" ht="10.5" customHeight="1">
      <c r="A238" s="819" t="s">
        <v>1430</v>
      </c>
      <c r="B238" s="816">
        <v>43804</v>
      </c>
      <c r="C238" s="815" t="s">
        <v>731</v>
      </c>
      <c r="D238" s="815" t="s">
        <v>731</v>
      </c>
      <c r="E238" s="817" t="s">
        <v>1431</v>
      </c>
      <c r="F238" s="817">
        <v>1</v>
      </c>
      <c r="G238" s="818">
        <v>1870</v>
      </c>
    </row>
    <row r="239" spans="1:7" ht="10.5" customHeight="1">
      <c r="A239" s="819" t="s">
        <v>1430</v>
      </c>
      <c r="B239" s="816">
        <v>43804</v>
      </c>
      <c r="C239" s="815" t="s">
        <v>731</v>
      </c>
      <c r="D239" s="815" t="s">
        <v>731</v>
      </c>
      <c r="E239" s="817" t="s">
        <v>1431</v>
      </c>
      <c r="F239" s="817">
        <v>1</v>
      </c>
      <c r="G239" s="818">
        <v>942.68</v>
      </c>
    </row>
    <row r="240" spans="1:7" ht="10.5" customHeight="1">
      <c r="A240" s="819" t="s">
        <v>1430</v>
      </c>
      <c r="B240" s="816">
        <v>43804</v>
      </c>
      <c r="C240" s="815" t="s">
        <v>731</v>
      </c>
      <c r="D240" s="815" t="s">
        <v>731</v>
      </c>
      <c r="E240" s="817" t="s">
        <v>1431</v>
      </c>
      <c r="F240" s="817">
        <v>1</v>
      </c>
      <c r="G240" s="818">
        <v>1870</v>
      </c>
    </row>
    <row r="241" spans="1:7" ht="10.5" customHeight="1">
      <c r="A241" s="819" t="s">
        <v>1430</v>
      </c>
      <c r="B241" s="816">
        <v>43804</v>
      </c>
      <c r="C241" s="815" t="s">
        <v>731</v>
      </c>
      <c r="D241" s="815" t="s">
        <v>731</v>
      </c>
      <c r="E241" s="817" t="s">
        <v>1431</v>
      </c>
      <c r="F241" s="817">
        <v>1</v>
      </c>
      <c r="G241" s="818">
        <v>1711.18</v>
      </c>
    </row>
    <row r="242" spans="1:7" ht="10.5" customHeight="1">
      <c r="A242" s="819" t="s">
        <v>1430</v>
      </c>
      <c r="B242" s="816">
        <v>43804</v>
      </c>
      <c r="C242" s="815" t="s">
        <v>731</v>
      </c>
      <c r="D242" s="815" t="s">
        <v>731</v>
      </c>
      <c r="E242" s="817" t="s">
        <v>1431</v>
      </c>
      <c r="F242" s="817">
        <v>1</v>
      </c>
      <c r="G242" s="818">
        <v>1870</v>
      </c>
    </row>
    <row r="243" spans="1:7" ht="10.5" customHeight="1">
      <c r="A243" s="819" t="s">
        <v>1430</v>
      </c>
      <c r="B243" s="816">
        <v>43804</v>
      </c>
      <c r="C243" s="815" t="s">
        <v>731</v>
      </c>
      <c r="D243" s="815" t="s">
        <v>731</v>
      </c>
      <c r="E243" s="817" t="s">
        <v>1431</v>
      </c>
      <c r="F243" s="817">
        <v>1</v>
      </c>
      <c r="G243" s="818">
        <v>1870</v>
      </c>
    </row>
    <row r="244" spans="1:7" ht="10.5" customHeight="1">
      <c r="A244" s="819" t="s">
        <v>1430</v>
      </c>
      <c r="B244" s="816">
        <v>43804</v>
      </c>
      <c r="C244" s="815" t="s">
        <v>731</v>
      </c>
      <c r="D244" s="815" t="s">
        <v>731</v>
      </c>
      <c r="E244" s="817" t="s">
        <v>1431</v>
      </c>
      <c r="F244" s="817">
        <v>1</v>
      </c>
      <c r="G244" s="818">
        <v>1870</v>
      </c>
    </row>
    <row r="245" spans="1:7" ht="10.5" customHeight="1">
      <c r="A245" s="819" t="s">
        <v>1430</v>
      </c>
      <c r="B245" s="816">
        <v>43804</v>
      </c>
      <c r="C245" s="815" t="s">
        <v>731</v>
      </c>
      <c r="D245" s="815" t="s">
        <v>731</v>
      </c>
      <c r="E245" s="817" t="s">
        <v>1431</v>
      </c>
      <c r="F245" s="817">
        <v>1</v>
      </c>
      <c r="G245" s="818">
        <v>1870</v>
      </c>
    </row>
    <row r="246" spans="1:7" ht="10.5" customHeight="1">
      <c r="A246" s="819" t="s">
        <v>1430</v>
      </c>
      <c r="B246" s="816">
        <v>43804</v>
      </c>
      <c r="C246" s="815" t="s">
        <v>731</v>
      </c>
      <c r="D246" s="815" t="s">
        <v>731</v>
      </c>
      <c r="E246" s="817" t="s">
        <v>1431</v>
      </c>
      <c r="F246" s="817">
        <v>1</v>
      </c>
      <c r="G246" s="818">
        <v>942.68</v>
      </c>
    </row>
    <row r="247" spans="1:7" ht="10.5" customHeight="1">
      <c r="A247" s="819" t="s">
        <v>1430</v>
      </c>
      <c r="B247" s="816">
        <v>43804</v>
      </c>
      <c r="C247" s="815" t="s">
        <v>731</v>
      </c>
      <c r="D247" s="815" t="s">
        <v>731</v>
      </c>
      <c r="E247" s="817" t="s">
        <v>1431</v>
      </c>
      <c r="F247" s="817">
        <v>1</v>
      </c>
      <c r="G247" s="818">
        <v>1870</v>
      </c>
    </row>
    <row r="248" spans="1:7" ht="10.5" customHeight="1">
      <c r="A248" s="819" t="s">
        <v>1430</v>
      </c>
      <c r="B248" s="816">
        <v>43804</v>
      </c>
      <c r="C248" s="815" t="s">
        <v>731</v>
      </c>
      <c r="D248" s="815" t="s">
        <v>731</v>
      </c>
      <c r="E248" s="817" t="s">
        <v>1431</v>
      </c>
      <c r="F248" s="817">
        <v>1</v>
      </c>
      <c r="G248" s="818">
        <v>1870</v>
      </c>
    </row>
    <row r="249" spans="1:7" ht="10.5" customHeight="1">
      <c r="A249" s="819" t="s">
        <v>1430</v>
      </c>
      <c r="B249" s="816">
        <v>43804</v>
      </c>
      <c r="C249" s="815" t="s">
        <v>731</v>
      </c>
      <c r="D249" s="815" t="s">
        <v>731</v>
      </c>
      <c r="E249" s="817" t="s">
        <v>1431</v>
      </c>
      <c r="F249" s="817">
        <v>1</v>
      </c>
      <c r="G249" s="818">
        <v>1870</v>
      </c>
    </row>
    <row r="250" spans="1:7">
      <c r="A250" s="819" t="s">
        <v>1430</v>
      </c>
      <c r="B250" s="816">
        <v>43804</v>
      </c>
      <c r="C250" s="815" t="s">
        <v>731</v>
      </c>
      <c r="D250" s="815" t="s">
        <v>731</v>
      </c>
      <c r="E250" s="817" t="s">
        <v>1431</v>
      </c>
      <c r="F250" s="817">
        <v>1</v>
      </c>
      <c r="G250" s="818">
        <v>1870</v>
      </c>
    </row>
    <row r="251" spans="1:7" ht="22.5">
      <c r="A251" s="819" t="s">
        <v>1412</v>
      </c>
      <c r="B251" s="816">
        <v>43650</v>
      </c>
      <c r="C251" s="820" t="s">
        <v>731</v>
      </c>
      <c r="D251" s="820" t="s">
        <v>731</v>
      </c>
      <c r="E251" s="817" t="s">
        <v>1168</v>
      </c>
      <c r="F251" s="821">
        <v>1</v>
      </c>
      <c r="G251" s="818">
        <v>3344704.67</v>
      </c>
    </row>
    <row r="252" spans="1:7" ht="22.5">
      <c r="A252" s="819" t="s">
        <v>1412</v>
      </c>
      <c r="B252" s="816">
        <v>43650</v>
      </c>
      <c r="C252" s="820" t="s">
        <v>731</v>
      </c>
      <c r="D252" s="820" t="s">
        <v>731</v>
      </c>
      <c r="E252" s="817" t="s">
        <v>1168</v>
      </c>
      <c r="F252" s="821">
        <v>1</v>
      </c>
      <c r="G252" s="818">
        <v>2445536.4300000002</v>
      </c>
    </row>
    <row r="253" spans="1:7" ht="22.5">
      <c r="A253" s="819" t="s">
        <v>1412</v>
      </c>
      <c r="B253" s="816">
        <v>43650</v>
      </c>
      <c r="C253" s="820" t="s">
        <v>731</v>
      </c>
      <c r="D253" s="820" t="s">
        <v>731</v>
      </c>
      <c r="E253" s="817" t="s">
        <v>1168</v>
      </c>
      <c r="F253" s="821">
        <v>1</v>
      </c>
      <c r="G253" s="818">
        <v>19994026.800000001</v>
      </c>
    </row>
    <row r="254" spans="1:7" ht="22.5">
      <c r="A254" s="819" t="s">
        <v>1412</v>
      </c>
      <c r="B254" s="816">
        <v>43650</v>
      </c>
      <c r="C254" s="820" t="s">
        <v>731</v>
      </c>
      <c r="D254" s="820" t="s">
        <v>731</v>
      </c>
      <c r="E254" s="817" t="s">
        <v>1168</v>
      </c>
      <c r="F254" s="821">
        <v>1</v>
      </c>
      <c r="G254" s="818">
        <v>4993568</v>
      </c>
    </row>
    <row r="255" spans="1:7">
      <c r="A255" s="822"/>
      <c r="B255" s="823"/>
      <c r="C255" s="824"/>
      <c r="D255" s="824"/>
      <c r="E255" s="825"/>
      <c r="F255" s="825"/>
      <c r="G255" s="826"/>
    </row>
    <row r="256" spans="1:7">
      <c r="A256" s="827" t="s">
        <v>1432</v>
      </c>
      <c r="B256" s="824"/>
      <c r="C256" s="824"/>
      <c r="D256" s="824"/>
      <c r="E256" s="825"/>
      <c r="F256" s="825"/>
      <c r="G256" s="828">
        <f>SUM(G8:G254)</f>
        <v>61268730.679999992</v>
      </c>
    </row>
    <row r="257" spans="1:7">
      <c r="A257" s="829"/>
      <c r="B257" s="829"/>
      <c r="C257" s="829"/>
      <c r="D257" s="829"/>
      <c r="E257" s="830"/>
      <c r="F257" s="830"/>
      <c r="G257" s="831"/>
    </row>
    <row r="258" spans="1:7">
      <c r="A258" s="832" t="s">
        <v>1433</v>
      </c>
      <c r="B258" s="832"/>
    </row>
    <row r="259" spans="1:7">
      <c r="A259" s="832"/>
      <c r="B259" s="832"/>
    </row>
  </sheetData>
  <mergeCells count="9">
    <mergeCell ref="A1:G1"/>
    <mergeCell ref="A3:G3"/>
    <mergeCell ref="A4:G4"/>
    <mergeCell ref="A5:A6"/>
    <mergeCell ref="B5:B6"/>
    <mergeCell ref="C5:C6"/>
    <mergeCell ref="D5:D6"/>
    <mergeCell ref="E5:F5"/>
    <mergeCell ref="G5:G6"/>
  </mergeCells>
  <printOptions horizontalCentered="1"/>
  <pageMargins left="0.39370078740157483" right="0.39370078740157483" top="1.1811023622047245" bottom="0.6692913385826772" header="0.39370078740157483" footer="0.19685039370078741"/>
  <pageSetup scale="95" fitToHeight="0" orientation="landscape" horizontalDpi="4294967294" verticalDpi="4294967294" r:id="rId1"/>
  <headerFooter scaleWithDoc="0">
    <oddHeader>&amp;C&amp;G</oddHeader>
    <oddFooter>&amp;R&amp;G</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pageSetUpPr fitToPage="1"/>
  </sheetPr>
  <dimension ref="A1:E255"/>
  <sheetViews>
    <sheetView showGridLines="0" view="pageBreakPreview" zoomScale="120" zoomScaleSheetLayoutView="120" workbookViewId="0">
      <selection activeCell="E22" sqref="E22"/>
    </sheetView>
  </sheetViews>
  <sheetFormatPr baseColWidth="10" defaultColWidth="11.42578125" defaultRowHeight="13.5"/>
  <cols>
    <col min="1" max="1" width="46.140625" style="314" customWidth="1"/>
    <col min="2" max="2" width="12.42578125" style="314" customWidth="1"/>
    <col min="3" max="3" width="9.140625" style="314" customWidth="1"/>
    <col min="4" max="4" width="21.42578125" style="314" customWidth="1"/>
    <col min="5" max="5" width="58.85546875" style="314" bestFit="1" customWidth="1"/>
    <col min="6" max="6" width="1.7109375" style="314" customWidth="1"/>
    <col min="7" max="16384" width="11.42578125" style="314"/>
  </cols>
  <sheetData>
    <row r="1" spans="1:5" ht="15.75">
      <c r="A1" s="1295" t="s">
        <v>1156</v>
      </c>
      <c r="B1" s="1296"/>
      <c r="C1" s="1296"/>
      <c r="D1" s="1296"/>
      <c r="E1" s="1297"/>
    </row>
    <row r="3" spans="1:5">
      <c r="A3" s="1298" t="s">
        <v>1157</v>
      </c>
      <c r="B3" s="1299"/>
      <c r="C3" s="1299"/>
      <c r="D3" s="1299"/>
      <c r="E3" s="1300"/>
    </row>
    <row r="4" spans="1:5">
      <c r="A4" s="1298" t="s">
        <v>1158</v>
      </c>
      <c r="B4" s="1299"/>
      <c r="C4" s="1299"/>
      <c r="D4" s="1299"/>
      <c r="E4" s="1300"/>
    </row>
    <row r="5" spans="1:5">
      <c r="A5" s="1301" t="s">
        <v>1159</v>
      </c>
      <c r="B5" s="1303" t="s">
        <v>1160</v>
      </c>
      <c r="C5" s="1304"/>
      <c r="D5" s="1301" t="s">
        <v>1161</v>
      </c>
      <c r="E5" s="1301" t="s">
        <v>1162</v>
      </c>
    </row>
    <row r="6" spans="1:5" ht="22.5">
      <c r="A6" s="1302"/>
      <c r="B6" s="697" t="s">
        <v>1163</v>
      </c>
      <c r="C6" s="697" t="s">
        <v>1164</v>
      </c>
      <c r="D6" s="1302"/>
      <c r="E6" s="1302"/>
    </row>
    <row r="7" spans="1:5" ht="33.75">
      <c r="A7" s="801" t="s">
        <v>1165</v>
      </c>
      <c r="B7" s="802" t="s">
        <v>395</v>
      </c>
      <c r="C7" s="803">
        <v>1</v>
      </c>
      <c r="D7" s="804">
        <v>93000</v>
      </c>
      <c r="E7" s="805" t="s">
        <v>1166</v>
      </c>
    </row>
    <row r="8" spans="1:5" ht="33.75">
      <c r="A8" s="801" t="s">
        <v>1167</v>
      </c>
      <c r="B8" s="802" t="s">
        <v>1168</v>
      </c>
      <c r="C8" s="803">
        <v>1</v>
      </c>
      <c r="D8" s="804">
        <v>30000000</v>
      </c>
      <c r="E8" s="805" t="s">
        <v>1169</v>
      </c>
    </row>
    <row r="9" spans="1:5" ht="11.25" customHeight="1">
      <c r="A9" s="801" t="s">
        <v>1170</v>
      </c>
      <c r="B9" s="802" t="s">
        <v>395</v>
      </c>
      <c r="C9" s="803">
        <v>1</v>
      </c>
      <c r="D9" s="804">
        <v>942.68</v>
      </c>
      <c r="E9" s="805" t="s">
        <v>1171</v>
      </c>
    </row>
    <row r="10" spans="1:5" ht="11.25" customHeight="1">
      <c r="A10" s="801" t="s">
        <v>1170</v>
      </c>
      <c r="B10" s="802" t="s">
        <v>395</v>
      </c>
      <c r="C10" s="803">
        <v>1</v>
      </c>
      <c r="D10" s="804">
        <v>537.95000000000005</v>
      </c>
      <c r="E10" s="805" t="s">
        <v>1172</v>
      </c>
    </row>
    <row r="11" spans="1:5" ht="11.25" customHeight="1">
      <c r="A11" s="801" t="s">
        <v>1170</v>
      </c>
      <c r="B11" s="802" t="s">
        <v>395</v>
      </c>
      <c r="C11" s="803">
        <v>1</v>
      </c>
      <c r="D11" s="804">
        <v>1870</v>
      </c>
      <c r="E11" s="805" t="s">
        <v>1173</v>
      </c>
    </row>
    <row r="12" spans="1:5" ht="11.25" customHeight="1">
      <c r="A12" s="801" t="s">
        <v>1170</v>
      </c>
      <c r="B12" s="802" t="s">
        <v>395</v>
      </c>
      <c r="C12" s="803">
        <v>1</v>
      </c>
      <c r="D12" s="804">
        <v>1870</v>
      </c>
      <c r="E12" s="805" t="s">
        <v>1174</v>
      </c>
    </row>
    <row r="13" spans="1:5" ht="11.25" customHeight="1">
      <c r="A13" s="801" t="s">
        <v>1170</v>
      </c>
      <c r="B13" s="802" t="s">
        <v>395</v>
      </c>
      <c r="C13" s="803">
        <v>1</v>
      </c>
      <c r="D13" s="804">
        <v>1870</v>
      </c>
      <c r="E13" s="805" t="s">
        <v>1175</v>
      </c>
    </row>
    <row r="14" spans="1:5" ht="11.25" customHeight="1">
      <c r="A14" s="801" t="s">
        <v>1170</v>
      </c>
      <c r="B14" s="802" t="s">
        <v>395</v>
      </c>
      <c r="C14" s="803">
        <v>1</v>
      </c>
      <c r="D14" s="804">
        <v>1870</v>
      </c>
      <c r="E14" s="805" t="s">
        <v>1176</v>
      </c>
    </row>
    <row r="15" spans="1:5" ht="11.25" customHeight="1">
      <c r="A15" s="801" t="s">
        <v>1170</v>
      </c>
      <c r="B15" s="802" t="s">
        <v>395</v>
      </c>
      <c r="C15" s="803">
        <v>1</v>
      </c>
      <c r="D15" s="804">
        <v>1870</v>
      </c>
      <c r="E15" s="805" t="s">
        <v>1177</v>
      </c>
    </row>
    <row r="16" spans="1:5" ht="11.25" customHeight="1">
      <c r="A16" s="801" t="s">
        <v>1170</v>
      </c>
      <c r="B16" s="802" t="s">
        <v>395</v>
      </c>
      <c r="C16" s="803">
        <v>1</v>
      </c>
      <c r="D16" s="804">
        <v>942.68</v>
      </c>
      <c r="E16" s="805" t="s">
        <v>1178</v>
      </c>
    </row>
    <row r="17" spans="1:5" ht="11.25" customHeight="1">
      <c r="A17" s="801" t="s">
        <v>1170</v>
      </c>
      <c r="B17" s="802" t="s">
        <v>395</v>
      </c>
      <c r="C17" s="803">
        <v>1</v>
      </c>
      <c r="D17" s="804">
        <v>1870</v>
      </c>
      <c r="E17" s="805" t="s">
        <v>1179</v>
      </c>
    </row>
    <row r="18" spans="1:5" ht="11.25" customHeight="1">
      <c r="A18" s="801" t="s">
        <v>1170</v>
      </c>
      <c r="B18" s="802" t="s">
        <v>395</v>
      </c>
      <c r="C18" s="803">
        <v>1</v>
      </c>
      <c r="D18" s="804">
        <v>1870</v>
      </c>
      <c r="E18" s="805" t="s">
        <v>1180</v>
      </c>
    </row>
    <row r="19" spans="1:5" ht="11.25" customHeight="1">
      <c r="A19" s="801" t="s">
        <v>1170</v>
      </c>
      <c r="B19" s="802" t="s">
        <v>395</v>
      </c>
      <c r="C19" s="803">
        <v>1</v>
      </c>
      <c r="D19" s="804">
        <v>1870</v>
      </c>
      <c r="E19" s="805" t="s">
        <v>1181</v>
      </c>
    </row>
    <row r="20" spans="1:5" ht="11.25" customHeight="1">
      <c r="A20" s="801" t="s">
        <v>1170</v>
      </c>
      <c r="B20" s="802" t="s">
        <v>395</v>
      </c>
      <c r="C20" s="803">
        <v>1</v>
      </c>
      <c r="D20" s="804">
        <v>942.68</v>
      </c>
      <c r="E20" s="805" t="s">
        <v>1182</v>
      </c>
    </row>
    <row r="21" spans="1:5" ht="11.25" customHeight="1">
      <c r="A21" s="801" t="s">
        <v>1170</v>
      </c>
      <c r="B21" s="802" t="s">
        <v>395</v>
      </c>
      <c r="C21" s="803">
        <v>1</v>
      </c>
      <c r="D21" s="804">
        <v>1870</v>
      </c>
      <c r="E21" s="805" t="s">
        <v>1183</v>
      </c>
    </row>
    <row r="22" spans="1:5" ht="11.25" customHeight="1">
      <c r="A22" s="801" t="s">
        <v>1170</v>
      </c>
      <c r="B22" s="802" t="s">
        <v>395</v>
      </c>
      <c r="C22" s="803">
        <v>1</v>
      </c>
      <c r="D22" s="804">
        <v>1870</v>
      </c>
      <c r="E22" s="805" t="s">
        <v>1184</v>
      </c>
    </row>
    <row r="23" spans="1:5" ht="11.25" customHeight="1">
      <c r="A23" s="801" t="s">
        <v>1170</v>
      </c>
      <c r="B23" s="802" t="s">
        <v>395</v>
      </c>
      <c r="C23" s="803">
        <v>1</v>
      </c>
      <c r="D23" s="804">
        <v>942.68</v>
      </c>
      <c r="E23" s="805" t="s">
        <v>1185</v>
      </c>
    </row>
    <row r="24" spans="1:5" ht="11.25" customHeight="1">
      <c r="A24" s="801" t="s">
        <v>1170</v>
      </c>
      <c r="B24" s="802" t="s">
        <v>395</v>
      </c>
      <c r="C24" s="803">
        <v>1</v>
      </c>
      <c r="D24" s="804">
        <v>1870</v>
      </c>
      <c r="E24" s="805" t="s">
        <v>1186</v>
      </c>
    </row>
    <row r="25" spans="1:5" ht="11.25" customHeight="1">
      <c r="A25" s="801" t="s">
        <v>1170</v>
      </c>
      <c r="B25" s="802" t="s">
        <v>395</v>
      </c>
      <c r="C25" s="803">
        <v>1</v>
      </c>
      <c r="D25" s="804">
        <v>1711.18</v>
      </c>
      <c r="E25" s="805" t="s">
        <v>1187</v>
      </c>
    </row>
    <row r="26" spans="1:5" ht="11.25" customHeight="1">
      <c r="A26" s="801" t="s">
        <v>1170</v>
      </c>
      <c r="B26" s="802" t="s">
        <v>395</v>
      </c>
      <c r="C26" s="803">
        <v>1</v>
      </c>
      <c r="D26" s="804">
        <v>1870</v>
      </c>
      <c r="E26" s="805" t="s">
        <v>1188</v>
      </c>
    </row>
    <row r="27" spans="1:5" ht="11.25" customHeight="1">
      <c r="A27" s="801" t="s">
        <v>1170</v>
      </c>
      <c r="B27" s="802" t="s">
        <v>395</v>
      </c>
      <c r="C27" s="803">
        <v>1</v>
      </c>
      <c r="D27" s="804">
        <v>1870</v>
      </c>
      <c r="E27" s="805" t="s">
        <v>1189</v>
      </c>
    </row>
    <row r="28" spans="1:5" ht="11.25" customHeight="1">
      <c r="A28" s="801" t="s">
        <v>1170</v>
      </c>
      <c r="B28" s="802" t="s">
        <v>395</v>
      </c>
      <c r="C28" s="803">
        <v>1</v>
      </c>
      <c r="D28" s="804">
        <v>942.68</v>
      </c>
      <c r="E28" s="805" t="s">
        <v>1190</v>
      </c>
    </row>
    <row r="29" spans="1:5" ht="11.25" customHeight="1">
      <c r="A29" s="801" t="s">
        <v>1170</v>
      </c>
      <c r="B29" s="802" t="s">
        <v>395</v>
      </c>
      <c r="C29" s="803">
        <v>1</v>
      </c>
      <c r="D29" s="804">
        <v>1870</v>
      </c>
      <c r="E29" s="805" t="s">
        <v>1191</v>
      </c>
    </row>
    <row r="30" spans="1:5" ht="11.25" customHeight="1">
      <c r="A30" s="801" t="s">
        <v>1170</v>
      </c>
      <c r="B30" s="802" t="s">
        <v>395</v>
      </c>
      <c r="C30" s="803">
        <v>1</v>
      </c>
      <c r="D30" s="804">
        <v>942.68</v>
      </c>
      <c r="E30" s="805" t="s">
        <v>1192</v>
      </c>
    </row>
    <row r="31" spans="1:5" ht="11.25" customHeight="1">
      <c r="A31" s="801" t="s">
        <v>1170</v>
      </c>
      <c r="B31" s="802" t="s">
        <v>395</v>
      </c>
      <c r="C31" s="803">
        <v>1</v>
      </c>
      <c r="D31" s="804">
        <v>1870</v>
      </c>
      <c r="E31" s="805" t="s">
        <v>1193</v>
      </c>
    </row>
    <row r="32" spans="1:5" ht="11.25" customHeight="1">
      <c r="A32" s="801" t="s">
        <v>1170</v>
      </c>
      <c r="B32" s="802" t="s">
        <v>395</v>
      </c>
      <c r="C32" s="803">
        <v>1</v>
      </c>
      <c r="D32" s="804">
        <v>942.68</v>
      </c>
      <c r="E32" s="805" t="s">
        <v>1194</v>
      </c>
    </row>
    <row r="33" spans="1:5" ht="11.25" customHeight="1">
      <c r="A33" s="801" t="s">
        <v>1170</v>
      </c>
      <c r="B33" s="802" t="s">
        <v>395</v>
      </c>
      <c r="C33" s="803">
        <v>1</v>
      </c>
      <c r="D33" s="804">
        <v>1870</v>
      </c>
      <c r="E33" s="805" t="s">
        <v>1195</v>
      </c>
    </row>
    <row r="34" spans="1:5" ht="11.25" customHeight="1">
      <c r="A34" s="801" t="s">
        <v>1170</v>
      </c>
      <c r="B34" s="802" t="s">
        <v>395</v>
      </c>
      <c r="C34" s="803">
        <v>1</v>
      </c>
      <c r="D34" s="804">
        <v>1870</v>
      </c>
      <c r="E34" s="805" t="s">
        <v>1196</v>
      </c>
    </row>
    <row r="35" spans="1:5" ht="11.25" customHeight="1">
      <c r="A35" s="801" t="s">
        <v>1170</v>
      </c>
      <c r="B35" s="802" t="s">
        <v>395</v>
      </c>
      <c r="C35" s="803">
        <v>1</v>
      </c>
      <c r="D35" s="804">
        <v>1870</v>
      </c>
      <c r="E35" s="805" t="s">
        <v>1197</v>
      </c>
    </row>
    <row r="36" spans="1:5" ht="11.25" customHeight="1">
      <c r="A36" s="801" t="s">
        <v>1170</v>
      </c>
      <c r="B36" s="802" t="s">
        <v>395</v>
      </c>
      <c r="C36" s="803">
        <v>1</v>
      </c>
      <c r="D36" s="804">
        <v>942.68</v>
      </c>
      <c r="E36" s="805" t="s">
        <v>1198</v>
      </c>
    </row>
    <row r="37" spans="1:5" ht="11.25" customHeight="1">
      <c r="A37" s="801" t="s">
        <v>1170</v>
      </c>
      <c r="B37" s="802" t="s">
        <v>395</v>
      </c>
      <c r="C37" s="803">
        <v>1</v>
      </c>
      <c r="D37" s="804">
        <v>1870</v>
      </c>
      <c r="E37" s="805" t="s">
        <v>1199</v>
      </c>
    </row>
    <row r="38" spans="1:5" ht="11.25" customHeight="1">
      <c r="A38" s="801" t="s">
        <v>1170</v>
      </c>
      <c r="B38" s="802" t="s">
        <v>395</v>
      </c>
      <c r="C38" s="803">
        <v>1</v>
      </c>
      <c r="D38" s="804">
        <v>1870</v>
      </c>
      <c r="E38" s="805" t="s">
        <v>1200</v>
      </c>
    </row>
    <row r="39" spans="1:5" ht="11.25" customHeight="1">
      <c r="A39" s="801" t="s">
        <v>1170</v>
      </c>
      <c r="B39" s="802" t="s">
        <v>395</v>
      </c>
      <c r="C39" s="803">
        <v>1</v>
      </c>
      <c r="D39" s="804">
        <v>1870</v>
      </c>
      <c r="E39" s="805" t="s">
        <v>1201</v>
      </c>
    </row>
    <row r="40" spans="1:5" ht="11.25" customHeight="1">
      <c r="A40" s="801" t="s">
        <v>1170</v>
      </c>
      <c r="B40" s="802" t="s">
        <v>395</v>
      </c>
      <c r="C40" s="803">
        <v>1</v>
      </c>
      <c r="D40" s="804">
        <v>942.68</v>
      </c>
      <c r="E40" s="805" t="s">
        <v>1202</v>
      </c>
    </row>
    <row r="41" spans="1:5" ht="11.25" customHeight="1">
      <c r="A41" s="801" t="s">
        <v>1170</v>
      </c>
      <c r="B41" s="802" t="s">
        <v>395</v>
      </c>
      <c r="C41" s="803">
        <v>1</v>
      </c>
      <c r="D41" s="804">
        <v>942.68</v>
      </c>
      <c r="E41" s="805" t="s">
        <v>1203</v>
      </c>
    </row>
    <row r="42" spans="1:5" ht="11.25" customHeight="1">
      <c r="A42" s="801" t="s">
        <v>1170</v>
      </c>
      <c r="B42" s="802" t="s">
        <v>395</v>
      </c>
      <c r="C42" s="803">
        <v>1</v>
      </c>
      <c r="D42" s="804">
        <v>1870</v>
      </c>
      <c r="E42" s="805" t="s">
        <v>1204</v>
      </c>
    </row>
    <row r="43" spans="1:5" ht="11.25" customHeight="1">
      <c r="A43" s="801" t="s">
        <v>1170</v>
      </c>
      <c r="B43" s="802" t="s">
        <v>395</v>
      </c>
      <c r="C43" s="803">
        <v>1</v>
      </c>
      <c r="D43" s="804">
        <v>1870</v>
      </c>
      <c r="E43" s="805" t="s">
        <v>1205</v>
      </c>
    </row>
    <row r="44" spans="1:5" ht="11.25" customHeight="1">
      <c r="A44" s="801" t="s">
        <v>1170</v>
      </c>
      <c r="B44" s="802" t="s">
        <v>395</v>
      </c>
      <c r="C44" s="803">
        <v>1</v>
      </c>
      <c r="D44" s="804">
        <v>1870</v>
      </c>
      <c r="E44" s="805" t="s">
        <v>1206</v>
      </c>
    </row>
    <row r="45" spans="1:5" ht="11.25" customHeight="1">
      <c r="A45" s="801" t="s">
        <v>1170</v>
      </c>
      <c r="B45" s="802" t="s">
        <v>395</v>
      </c>
      <c r="C45" s="803">
        <v>1</v>
      </c>
      <c r="D45" s="804">
        <v>1870</v>
      </c>
      <c r="E45" s="805" t="s">
        <v>1207</v>
      </c>
    </row>
    <row r="46" spans="1:5" ht="11.25" customHeight="1">
      <c r="A46" s="801" t="s">
        <v>1170</v>
      </c>
      <c r="B46" s="802" t="s">
        <v>395</v>
      </c>
      <c r="C46" s="803">
        <v>1</v>
      </c>
      <c r="D46" s="804">
        <v>1870</v>
      </c>
      <c r="E46" s="805" t="s">
        <v>1208</v>
      </c>
    </row>
    <row r="47" spans="1:5" ht="11.25" customHeight="1">
      <c r="A47" s="801" t="s">
        <v>1170</v>
      </c>
      <c r="B47" s="802" t="s">
        <v>395</v>
      </c>
      <c r="C47" s="803">
        <v>1</v>
      </c>
      <c r="D47" s="804">
        <v>1870</v>
      </c>
      <c r="E47" s="805" t="s">
        <v>1209</v>
      </c>
    </row>
    <row r="48" spans="1:5" ht="11.25" customHeight="1">
      <c r="A48" s="801" t="s">
        <v>1170</v>
      </c>
      <c r="B48" s="802" t="s">
        <v>395</v>
      </c>
      <c r="C48" s="803">
        <v>1</v>
      </c>
      <c r="D48" s="804">
        <v>942.68</v>
      </c>
      <c r="E48" s="805" t="s">
        <v>1210</v>
      </c>
    </row>
    <row r="49" spans="1:5" ht="11.25" customHeight="1">
      <c r="A49" s="801" t="s">
        <v>1170</v>
      </c>
      <c r="B49" s="802" t="s">
        <v>395</v>
      </c>
      <c r="C49" s="803">
        <v>1</v>
      </c>
      <c r="D49" s="804">
        <v>1870</v>
      </c>
      <c r="E49" s="805" t="s">
        <v>1211</v>
      </c>
    </row>
    <row r="50" spans="1:5" ht="11.25" customHeight="1">
      <c r="A50" s="801" t="s">
        <v>1170</v>
      </c>
      <c r="B50" s="802" t="s">
        <v>395</v>
      </c>
      <c r="C50" s="803">
        <v>1</v>
      </c>
      <c r="D50" s="804">
        <v>942.68</v>
      </c>
      <c r="E50" s="805" t="s">
        <v>1212</v>
      </c>
    </row>
    <row r="51" spans="1:5" ht="11.25" customHeight="1">
      <c r="A51" s="801" t="s">
        <v>1170</v>
      </c>
      <c r="B51" s="802" t="s">
        <v>395</v>
      </c>
      <c r="C51" s="803">
        <v>1</v>
      </c>
      <c r="D51" s="804">
        <v>1870</v>
      </c>
      <c r="E51" s="805" t="s">
        <v>1213</v>
      </c>
    </row>
    <row r="52" spans="1:5" ht="11.25" customHeight="1">
      <c r="A52" s="801" t="s">
        <v>1170</v>
      </c>
      <c r="B52" s="802" t="s">
        <v>395</v>
      </c>
      <c r="C52" s="803">
        <v>1</v>
      </c>
      <c r="D52" s="804">
        <v>942.68</v>
      </c>
      <c r="E52" s="805" t="s">
        <v>1214</v>
      </c>
    </row>
    <row r="53" spans="1:5" ht="11.25" customHeight="1">
      <c r="A53" s="801" t="s">
        <v>1170</v>
      </c>
      <c r="B53" s="802" t="s">
        <v>395</v>
      </c>
      <c r="C53" s="803">
        <v>1</v>
      </c>
      <c r="D53" s="804">
        <v>1870</v>
      </c>
      <c r="E53" s="805" t="s">
        <v>1215</v>
      </c>
    </row>
    <row r="54" spans="1:5" ht="11.25" customHeight="1">
      <c r="A54" s="801" t="s">
        <v>1170</v>
      </c>
      <c r="B54" s="802" t="s">
        <v>395</v>
      </c>
      <c r="C54" s="803">
        <v>1</v>
      </c>
      <c r="D54" s="804">
        <v>942.68</v>
      </c>
      <c r="E54" s="805" t="s">
        <v>1216</v>
      </c>
    </row>
    <row r="55" spans="1:5" ht="11.25" customHeight="1">
      <c r="A55" s="801" t="s">
        <v>1170</v>
      </c>
      <c r="B55" s="802" t="s">
        <v>395</v>
      </c>
      <c r="C55" s="803">
        <v>1</v>
      </c>
      <c r="D55" s="804">
        <v>1870</v>
      </c>
      <c r="E55" s="805" t="s">
        <v>1217</v>
      </c>
    </row>
    <row r="56" spans="1:5" ht="11.25" customHeight="1">
      <c r="A56" s="801" t="s">
        <v>1170</v>
      </c>
      <c r="B56" s="802" t="s">
        <v>395</v>
      </c>
      <c r="C56" s="803">
        <v>1</v>
      </c>
      <c r="D56" s="804">
        <v>1870</v>
      </c>
      <c r="E56" s="805" t="s">
        <v>1218</v>
      </c>
    </row>
    <row r="57" spans="1:5" ht="11.25" customHeight="1">
      <c r="A57" s="801" t="s">
        <v>1170</v>
      </c>
      <c r="B57" s="802" t="s">
        <v>395</v>
      </c>
      <c r="C57" s="803">
        <v>1</v>
      </c>
      <c r="D57" s="804">
        <v>1870</v>
      </c>
      <c r="E57" s="805" t="s">
        <v>1219</v>
      </c>
    </row>
    <row r="58" spans="1:5" ht="11.25" customHeight="1">
      <c r="A58" s="801" t="s">
        <v>1170</v>
      </c>
      <c r="B58" s="802" t="s">
        <v>395</v>
      </c>
      <c r="C58" s="803">
        <v>1</v>
      </c>
      <c r="D58" s="804">
        <v>1870</v>
      </c>
      <c r="E58" s="805" t="s">
        <v>1220</v>
      </c>
    </row>
    <row r="59" spans="1:5" ht="11.25" customHeight="1">
      <c r="A59" s="801" t="s">
        <v>1170</v>
      </c>
      <c r="B59" s="802" t="s">
        <v>395</v>
      </c>
      <c r="C59" s="803">
        <v>1</v>
      </c>
      <c r="D59" s="804">
        <v>1870</v>
      </c>
      <c r="E59" s="805" t="s">
        <v>1221</v>
      </c>
    </row>
    <row r="60" spans="1:5" ht="11.25" customHeight="1">
      <c r="A60" s="801" t="s">
        <v>1170</v>
      </c>
      <c r="B60" s="802" t="s">
        <v>395</v>
      </c>
      <c r="C60" s="803">
        <v>1</v>
      </c>
      <c r="D60" s="804">
        <v>942.68</v>
      </c>
      <c r="E60" s="805" t="s">
        <v>1222</v>
      </c>
    </row>
    <row r="61" spans="1:5" ht="11.25" customHeight="1">
      <c r="A61" s="801" t="s">
        <v>1170</v>
      </c>
      <c r="B61" s="802" t="s">
        <v>395</v>
      </c>
      <c r="C61" s="803">
        <v>1</v>
      </c>
      <c r="D61" s="804">
        <v>942.68</v>
      </c>
      <c r="E61" s="805" t="s">
        <v>1223</v>
      </c>
    </row>
    <row r="62" spans="1:5" ht="11.25" customHeight="1">
      <c r="A62" s="801" t="s">
        <v>1170</v>
      </c>
      <c r="B62" s="802" t="s">
        <v>395</v>
      </c>
      <c r="C62" s="803">
        <v>1</v>
      </c>
      <c r="D62" s="804">
        <v>1870</v>
      </c>
      <c r="E62" s="805" t="s">
        <v>1224</v>
      </c>
    </row>
    <row r="63" spans="1:5" ht="11.25" customHeight="1">
      <c r="A63" s="801" t="s">
        <v>1170</v>
      </c>
      <c r="B63" s="802" t="s">
        <v>395</v>
      </c>
      <c r="C63" s="803">
        <v>1</v>
      </c>
      <c r="D63" s="804">
        <v>1870</v>
      </c>
      <c r="E63" s="805" t="s">
        <v>1225</v>
      </c>
    </row>
    <row r="64" spans="1:5" ht="11.25" customHeight="1">
      <c r="A64" s="801" t="s">
        <v>1170</v>
      </c>
      <c r="B64" s="802" t="s">
        <v>395</v>
      </c>
      <c r="C64" s="803">
        <v>1</v>
      </c>
      <c r="D64" s="804">
        <v>1870</v>
      </c>
      <c r="E64" s="805" t="s">
        <v>1226</v>
      </c>
    </row>
    <row r="65" spans="1:5" ht="11.25" customHeight="1">
      <c r="A65" s="801" t="s">
        <v>1170</v>
      </c>
      <c r="B65" s="802" t="s">
        <v>395</v>
      </c>
      <c r="C65" s="803">
        <v>1</v>
      </c>
      <c r="D65" s="804">
        <v>1870</v>
      </c>
      <c r="E65" s="805" t="s">
        <v>1227</v>
      </c>
    </row>
    <row r="66" spans="1:5" ht="11.25" customHeight="1">
      <c r="A66" s="801" t="s">
        <v>1170</v>
      </c>
      <c r="B66" s="802" t="s">
        <v>395</v>
      </c>
      <c r="C66" s="803">
        <v>1</v>
      </c>
      <c r="D66" s="804">
        <v>1870</v>
      </c>
      <c r="E66" s="805" t="s">
        <v>1228</v>
      </c>
    </row>
    <row r="67" spans="1:5" ht="11.25" customHeight="1">
      <c r="A67" s="801" t="s">
        <v>1170</v>
      </c>
      <c r="B67" s="802" t="s">
        <v>395</v>
      </c>
      <c r="C67" s="803">
        <v>1</v>
      </c>
      <c r="D67" s="804">
        <v>773.62</v>
      </c>
      <c r="E67" s="805" t="s">
        <v>1229</v>
      </c>
    </row>
    <row r="68" spans="1:5" ht="11.25" customHeight="1">
      <c r="A68" s="801" t="s">
        <v>1170</v>
      </c>
      <c r="B68" s="802" t="s">
        <v>395</v>
      </c>
      <c r="C68" s="803">
        <v>1</v>
      </c>
      <c r="D68" s="804">
        <v>1870</v>
      </c>
      <c r="E68" s="805" t="s">
        <v>1230</v>
      </c>
    </row>
    <row r="69" spans="1:5" ht="11.25" customHeight="1">
      <c r="A69" s="801" t="s">
        <v>1170</v>
      </c>
      <c r="B69" s="802" t="s">
        <v>395</v>
      </c>
      <c r="C69" s="803">
        <v>1</v>
      </c>
      <c r="D69" s="804">
        <v>1870</v>
      </c>
      <c r="E69" s="805" t="s">
        <v>1231</v>
      </c>
    </row>
    <row r="70" spans="1:5" ht="11.25" customHeight="1">
      <c r="A70" s="801" t="s">
        <v>1170</v>
      </c>
      <c r="B70" s="802" t="s">
        <v>395</v>
      </c>
      <c r="C70" s="803">
        <v>1</v>
      </c>
      <c r="D70" s="804">
        <v>1870</v>
      </c>
      <c r="E70" s="805" t="s">
        <v>1232</v>
      </c>
    </row>
    <row r="71" spans="1:5" ht="11.25" customHeight="1">
      <c r="A71" s="801" t="s">
        <v>1170</v>
      </c>
      <c r="B71" s="802" t="s">
        <v>395</v>
      </c>
      <c r="C71" s="803">
        <v>1</v>
      </c>
      <c r="D71" s="804">
        <v>1870</v>
      </c>
      <c r="E71" s="805" t="s">
        <v>1233</v>
      </c>
    </row>
    <row r="72" spans="1:5" ht="11.25" customHeight="1">
      <c r="A72" s="801" t="s">
        <v>1170</v>
      </c>
      <c r="B72" s="802" t="s">
        <v>395</v>
      </c>
      <c r="C72" s="803">
        <v>1</v>
      </c>
      <c r="D72" s="804">
        <v>1870</v>
      </c>
      <c r="E72" s="805" t="s">
        <v>1234</v>
      </c>
    </row>
    <row r="73" spans="1:5" ht="11.25" customHeight="1">
      <c r="A73" s="801" t="s">
        <v>1170</v>
      </c>
      <c r="B73" s="802" t="s">
        <v>395</v>
      </c>
      <c r="C73" s="803">
        <v>1</v>
      </c>
      <c r="D73" s="804">
        <v>1870</v>
      </c>
      <c r="E73" s="805" t="s">
        <v>1235</v>
      </c>
    </row>
    <row r="74" spans="1:5" ht="11.25" customHeight="1">
      <c r="A74" s="801" t="s">
        <v>1170</v>
      </c>
      <c r="B74" s="802" t="s">
        <v>395</v>
      </c>
      <c r="C74" s="803">
        <v>1</v>
      </c>
      <c r="D74" s="804">
        <v>1870</v>
      </c>
      <c r="E74" s="805" t="s">
        <v>1236</v>
      </c>
    </row>
    <row r="75" spans="1:5" ht="11.25" customHeight="1">
      <c r="A75" s="801" t="s">
        <v>1170</v>
      </c>
      <c r="B75" s="802" t="s">
        <v>395</v>
      </c>
      <c r="C75" s="803">
        <v>1</v>
      </c>
      <c r="D75" s="804">
        <v>1870</v>
      </c>
      <c r="E75" s="805" t="s">
        <v>1237</v>
      </c>
    </row>
    <row r="76" spans="1:5" ht="11.25" customHeight="1">
      <c r="A76" s="801" t="s">
        <v>1170</v>
      </c>
      <c r="B76" s="802" t="s">
        <v>395</v>
      </c>
      <c r="C76" s="803">
        <v>1</v>
      </c>
      <c r="D76" s="804">
        <v>1870</v>
      </c>
      <c r="E76" s="805" t="s">
        <v>1238</v>
      </c>
    </row>
    <row r="77" spans="1:5" ht="11.25" customHeight="1">
      <c r="A77" s="801" t="s">
        <v>1170</v>
      </c>
      <c r="B77" s="802" t="s">
        <v>395</v>
      </c>
      <c r="C77" s="803">
        <v>1</v>
      </c>
      <c r="D77" s="804">
        <v>1870</v>
      </c>
      <c r="E77" s="805" t="s">
        <v>1239</v>
      </c>
    </row>
    <row r="78" spans="1:5" ht="11.25" customHeight="1">
      <c r="A78" s="801" t="s">
        <v>1170</v>
      </c>
      <c r="B78" s="802" t="s">
        <v>395</v>
      </c>
      <c r="C78" s="803">
        <v>1</v>
      </c>
      <c r="D78" s="804">
        <v>942.68</v>
      </c>
      <c r="E78" s="805" t="s">
        <v>1240</v>
      </c>
    </row>
    <row r="79" spans="1:5" ht="11.25" customHeight="1">
      <c r="A79" s="801" t="s">
        <v>1170</v>
      </c>
      <c r="B79" s="802" t="s">
        <v>395</v>
      </c>
      <c r="C79" s="803">
        <v>1</v>
      </c>
      <c r="D79" s="804">
        <v>942.68</v>
      </c>
      <c r="E79" s="805" t="s">
        <v>1241</v>
      </c>
    </row>
    <row r="80" spans="1:5" ht="11.25" customHeight="1">
      <c r="A80" s="801" t="s">
        <v>1170</v>
      </c>
      <c r="B80" s="802" t="s">
        <v>395</v>
      </c>
      <c r="C80" s="803">
        <v>1</v>
      </c>
      <c r="D80" s="804">
        <v>1870</v>
      </c>
      <c r="E80" s="805" t="s">
        <v>1242</v>
      </c>
    </row>
    <row r="81" spans="1:5" ht="11.25" customHeight="1">
      <c r="A81" s="801" t="s">
        <v>1170</v>
      </c>
      <c r="B81" s="802" t="s">
        <v>395</v>
      </c>
      <c r="C81" s="803">
        <v>1</v>
      </c>
      <c r="D81" s="804">
        <v>942.68</v>
      </c>
      <c r="E81" s="805" t="s">
        <v>1243</v>
      </c>
    </row>
    <row r="82" spans="1:5" ht="11.25" customHeight="1">
      <c r="A82" s="801" t="s">
        <v>1170</v>
      </c>
      <c r="B82" s="802" t="s">
        <v>395</v>
      </c>
      <c r="C82" s="803">
        <v>1</v>
      </c>
      <c r="D82" s="804">
        <v>1870</v>
      </c>
      <c r="E82" s="805" t="s">
        <v>1244</v>
      </c>
    </row>
    <row r="83" spans="1:5" ht="11.25" customHeight="1">
      <c r="A83" s="801" t="s">
        <v>1170</v>
      </c>
      <c r="B83" s="802" t="s">
        <v>395</v>
      </c>
      <c r="C83" s="803">
        <v>1</v>
      </c>
      <c r="D83" s="804">
        <v>1870</v>
      </c>
      <c r="E83" s="805" t="s">
        <v>1245</v>
      </c>
    </row>
    <row r="84" spans="1:5" ht="11.25" customHeight="1">
      <c r="A84" s="801" t="s">
        <v>1170</v>
      </c>
      <c r="B84" s="802" t="s">
        <v>395</v>
      </c>
      <c r="C84" s="803">
        <v>1</v>
      </c>
      <c r="D84" s="804">
        <v>1870</v>
      </c>
      <c r="E84" s="805" t="s">
        <v>1246</v>
      </c>
    </row>
    <row r="85" spans="1:5" ht="11.25" customHeight="1">
      <c r="A85" s="801" t="s">
        <v>1170</v>
      </c>
      <c r="B85" s="802" t="s">
        <v>395</v>
      </c>
      <c r="C85" s="803">
        <v>1</v>
      </c>
      <c r="D85" s="804">
        <v>1870</v>
      </c>
      <c r="E85" s="805" t="s">
        <v>1247</v>
      </c>
    </row>
    <row r="86" spans="1:5" ht="11.25" customHeight="1">
      <c r="A86" s="801" t="s">
        <v>1170</v>
      </c>
      <c r="B86" s="802" t="s">
        <v>395</v>
      </c>
      <c r="C86" s="803">
        <v>1</v>
      </c>
      <c r="D86" s="804">
        <v>1870</v>
      </c>
      <c r="E86" s="805" t="s">
        <v>1248</v>
      </c>
    </row>
    <row r="87" spans="1:5" ht="11.25" customHeight="1">
      <c r="A87" s="801" t="s">
        <v>1170</v>
      </c>
      <c r="B87" s="802" t="s">
        <v>395</v>
      </c>
      <c r="C87" s="803">
        <v>1</v>
      </c>
      <c r="D87" s="804">
        <v>1870</v>
      </c>
      <c r="E87" s="805" t="s">
        <v>1249</v>
      </c>
    </row>
    <row r="88" spans="1:5" ht="11.25" customHeight="1">
      <c r="A88" s="801" t="s">
        <v>1170</v>
      </c>
      <c r="B88" s="802" t="s">
        <v>395</v>
      </c>
      <c r="C88" s="803">
        <v>1</v>
      </c>
      <c r="D88" s="804">
        <v>1870</v>
      </c>
      <c r="E88" s="805" t="s">
        <v>1250</v>
      </c>
    </row>
    <row r="89" spans="1:5" ht="11.25" customHeight="1">
      <c r="A89" s="801" t="s">
        <v>1170</v>
      </c>
      <c r="B89" s="802" t="s">
        <v>395</v>
      </c>
      <c r="C89" s="803">
        <v>1</v>
      </c>
      <c r="D89" s="804">
        <v>1870</v>
      </c>
      <c r="E89" s="805" t="s">
        <v>1251</v>
      </c>
    </row>
    <row r="90" spans="1:5" ht="11.25" customHeight="1">
      <c r="A90" s="801" t="s">
        <v>1170</v>
      </c>
      <c r="B90" s="802" t="s">
        <v>395</v>
      </c>
      <c r="C90" s="803">
        <v>1</v>
      </c>
      <c r="D90" s="804">
        <v>1870</v>
      </c>
      <c r="E90" s="805" t="s">
        <v>1252</v>
      </c>
    </row>
    <row r="91" spans="1:5" ht="11.25" customHeight="1">
      <c r="A91" s="801" t="s">
        <v>1170</v>
      </c>
      <c r="B91" s="802" t="s">
        <v>395</v>
      </c>
      <c r="C91" s="803">
        <v>1</v>
      </c>
      <c r="D91" s="804">
        <v>1870</v>
      </c>
      <c r="E91" s="805" t="s">
        <v>1253</v>
      </c>
    </row>
    <row r="92" spans="1:5" ht="11.25" customHeight="1">
      <c r="A92" s="801" t="s">
        <v>1170</v>
      </c>
      <c r="B92" s="802" t="s">
        <v>395</v>
      </c>
      <c r="C92" s="803">
        <v>1</v>
      </c>
      <c r="D92" s="804">
        <v>1870</v>
      </c>
      <c r="E92" s="805" t="s">
        <v>1254</v>
      </c>
    </row>
    <row r="93" spans="1:5" ht="11.25" customHeight="1">
      <c r="A93" s="801" t="s">
        <v>1170</v>
      </c>
      <c r="B93" s="802" t="s">
        <v>395</v>
      </c>
      <c r="C93" s="803">
        <v>1</v>
      </c>
      <c r="D93" s="804">
        <v>1870</v>
      </c>
      <c r="E93" s="805" t="s">
        <v>1255</v>
      </c>
    </row>
    <row r="94" spans="1:5" ht="11.25" customHeight="1">
      <c r="A94" s="801" t="s">
        <v>1170</v>
      </c>
      <c r="B94" s="802" t="s">
        <v>395</v>
      </c>
      <c r="C94" s="803">
        <v>1</v>
      </c>
      <c r="D94" s="804">
        <v>1870</v>
      </c>
      <c r="E94" s="805" t="s">
        <v>1256</v>
      </c>
    </row>
    <row r="95" spans="1:5" ht="11.25" customHeight="1">
      <c r="A95" s="801" t="s">
        <v>1170</v>
      </c>
      <c r="B95" s="802" t="s">
        <v>395</v>
      </c>
      <c r="C95" s="803">
        <v>1</v>
      </c>
      <c r="D95" s="804">
        <v>1870</v>
      </c>
      <c r="E95" s="805" t="s">
        <v>1257</v>
      </c>
    </row>
    <row r="96" spans="1:5" ht="11.25" customHeight="1">
      <c r="A96" s="801" t="s">
        <v>1170</v>
      </c>
      <c r="B96" s="802" t="s">
        <v>395</v>
      </c>
      <c r="C96" s="803">
        <v>1</v>
      </c>
      <c r="D96" s="804">
        <v>942.68</v>
      </c>
      <c r="E96" s="805" t="s">
        <v>1258</v>
      </c>
    </row>
    <row r="97" spans="1:5" ht="11.25" customHeight="1">
      <c r="A97" s="801" t="s">
        <v>1170</v>
      </c>
      <c r="B97" s="802" t="s">
        <v>395</v>
      </c>
      <c r="C97" s="803">
        <v>1</v>
      </c>
      <c r="D97" s="804">
        <v>942.68</v>
      </c>
      <c r="E97" s="805" t="s">
        <v>1259</v>
      </c>
    </row>
    <row r="98" spans="1:5" ht="11.25" customHeight="1">
      <c r="A98" s="801" t="s">
        <v>1170</v>
      </c>
      <c r="B98" s="802" t="s">
        <v>395</v>
      </c>
      <c r="C98" s="803">
        <v>1</v>
      </c>
      <c r="D98" s="804">
        <v>1870</v>
      </c>
      <c r="E98" s="805" t="s">
        <v>1260</v>
      </c>
    </row>
    <row r="99" spans="1:5" ht="11.25" customHeight="1">
      <c r="A99" s="801" t="s">
        <v>1170</v>
      </c>
      <c r="B99" s="802" t="s">
        <v>395</v>
      </c>
      <c r="C99" s="803">
        <v>1</v>
      </c>
      <c r="D99" s="804">
        <v>1870</v>
      </c>
      <c r="E99" s="805" t="s">
        <v>1261</v>
      </c>
    </row>
    <row r="100" spans="1:5" ht="11.25" customHeight="1">
      <c r="A100" s="801" t="s">
        <v>1170</v>
      </c>
      <c r="B100" s="802" t="s">
        <v>395</v>
      </c>
      <c r="C100" s="803">
        <v>1</v>
      </c>
      <c r="D100" s="804">
        <v>1870</v>
      </c>
      <c r="E100" s="805" t="s">
        <v>1262</v>
      </c>
    </row>
    <row r="101" spans="1:5" ht="11.25" customHeight="1">
      <c r="A101" s="801" t="s">
        <v>1170</v>
      </c>
      <c r="B101" s="802" t="s">
        <v>395</v>
      </c>
      <c r="C101" s="803">
        <v>1</v>
      </c>
      <c r="D101" s="804">
        <v>1870</v>
      </c>
      <c r="E101" s="805" t="s">
        <v>1263</v>
      </c>
    </row>
    <row r="102" spans="1:5" ht="11.25" customHeight="1">
      <c r="A102" s="801" t="s">
        <v>1170</v>
      </c>
      <c r="B102" s="802" t="s">
        <v>395</v>
      </c>
      <c r="C102" s="803">
        <v>1</v>
      </c>
      <c r="D102" s="804">
        <v>1870</v>
      </c>
      <c r="E102" s="805" t="s">
        <v>1264</v>
      </c>
    </row>
    <row r="103" spans="1:5" ht="11.25" customHeight="1">
      <c r="A103" s="801" t="s">
        <v>1170</v>
      </c>
      <c r="B103" s="802" t="s">
        <v>395</v>
      </c>
      <c r="C103" s="803">
        <v>1</v>
      </c>
      <c r="D103" s="804">
        <v>942.68</v>
      </c>
      <c r="E103" s="805" t="s">
        <v>1265</v>
      </c>
    </row>
    <row r="104" spans="1:5" ht="11.25" customHeight="1">
      <c r="A104" s="801" t="s">
        <v>1170</v>
      </c>
      <c r="B104" s="802" t="s">
        <v>395</v>
      </c>
      <c r="C104" s="803">
        <v>1</v>
      </c>
      <c r="D104" s="804">
        <v>1870</v>
      </c>
      <c r="E104" s="805" t="s">
        <v>1266</v>
      </c>
    </row>
    <row r="105" spans="1:5" ht="11.25" customHeight="1">
      <c r="A105" s="801" t="s">
        <v>1170</v>
      </c>
      <c r="B105" s="802" t="s">
        <v>395</v>
      </c>
      <c r="C105" s="803">
        <v>1</v>
      </c>
      <c r="D105" s="804">
        <v>1870</v>
      </c>
      <c r="E105" s="805" t="s">
        <v>1267</v>
      </c>
    </row>
    <row r="106" spans="1:5" ht="11.25" customHeight="1">
      <c r="A106" s="801" t="s">
        <v>1170</v>
      </c>
      <c r="B106" s="802" t="s">
        <v>395</v>
      </c>
      <c r="C106" s="803">
        <v>1</v>
      </c>
      <c r="D106" s="804">
        <v>1870</v>
      </c>
      <c r="E106" s="805" t="s">
        <v>1268</v>
      </c>
    </row>
    <row r="107" spans="1:5" ht="11.25" customHeight="1">
      <c r="A107" s="801" t="s">
        <v>1170</v>
      </c>
      <c r="B107" s="802" t="s">
        <v>395</v>
      </c>
      <c r="C107" s="803">
        <v>1</v>
      </c>
      <c r="D107" s="804">
        <v>1870</v>
      </c>
      <c r="E107" s="805" t="s">
        <v>1269</v>
      </c>
    </row>
    <row r="108" spans="1:5" ht="11.25" customHeight="1">
      <c r="A108" s="801" t="s">
        <v>1170</v>
      </c>
      <c r="B108" s="802" t="s">
        <v>395</v>
      </c>
      <c r="C108" s="803">
        <v>1</v>
      </c>
      <c r="D108" s="804">
        <v>1870</v>
      </c>
      <c r="E108" s="805" t="s">
        <v>1270</v>
      </c>
    </row>
    <row r="109" spans="1:5" ht="11.25" customHeight="1">
      <c r="A109" s="801" t="s">
        <v>1170</v>
      </c>
      <c r="B109" s="802" t="s">
        <v>395</v>
      </c>
      <c r="C109" s="803">
        <v>1</v>
      </c>
      <c r="D109" s="804">
        <v>1870</v>
      </c>
      <c r="E109" s="805" t="s">
        <v>1271</v>
      </c>
    </row>
    <row r="110" spans="1:5" ht="11.25" customHeight="1">
      <c r="A110" s="801" t="s">
        <v>1170</v>
      </c>
      <c r="B110" s="802" t="s">
        <v>395</v>
      </c>
      <c r="C110" s="803">
        <v>1</v>
      </c>
      <c r="D110" s="804">
        <v>1870</v>
      </c>
      <c r="E110" s="805" t="s">
        <v>1272</v>
      </c>
    </row>
    <row r="111" spans="1:5" ht="11.25" customHeight="1">
      <c r="A111" s="801" t="s">
        <v>1170</v>
      </c>
      <c r="B111" s="802" t="s">
        <v>395</v>
      </c>
      <c r="C111" s="803">
        <v>1</v>
      </c>
      <c r="D111" s="804">
        <v>942.68</v>
      </c>
      <c r="E111" s="805" t="s">
        <v>1273</v>
      </c>
    </row>
    <row r="112" spans="1:5" ht="11.25" customHeight="1">
      <c r="A112" s="801" t="s">
        <v>1170</v>
      </c>
      <c r="B112" s="802" t="s">
        <v>395</v>
      </c>
      <c r="C112" s="803">
        <v>1</v>
      </c>
      <c r="D112" s="804">
        <v>1870</v>
      </c>
      <c r="E112" s="805" t="s">
        <v>1274</v>
      </c>
    </row>
    <row r="113" spans="1:5" ht="11.25" customHeight="1">
      <c r="A113" s="801" t="s">
        <v>1170</v>
      </c>
      <c r="B113" s="802" t="s">
        <v>395</v>
      </c>
      <c r="C113" s="803">
        <v>1</v>
      </c>
      <c r="D113" s="804">
        <v>1870</v>
      </c>
      <c r="E113" s="805" t="s">
        <v>1275</v>
      </c>
    </row>
    <row r="114" spans="1:5" ht="11.25" customHeight="1">
      <c r="A114" s="801" t="s">
        <v>1170</v>
      </c>
      <c r="B114" s="802" t="s">
        <v>395</v>
      </c>
      <c r="C114" s="803">
        <v>1</v>
      </c>
      <c r="D114" s="804">
        <v>1870</v>
      </c>
      <c r="E114" s="805" t="s">
        <v>1276</v>
      </c>
    </row>
    <row r="115" spans="1:5" ht="11.25" customHeight="1">
      <c r="A115" s="801" t="s">
        <v>1170</v>
      </c>
      <c r="B115" s="802" t="s">
        <v>395</v>
      </c>
      <c r="C115" s="803">
        <v>1</v>
      </c>
      <c r="D115" s="804">
        <v>1870</v>
      </c>
      <c r="E115" s="805" t="s">
        <v>1277</v>
      </c>
    </row>
    <row r="116" spans="1:5" ht="11.25" customHeight="1">
      <c r="A116" s="801" t="s">
        <v>1170</v>
      </c>
      <c r="B116" s="802" t="s">
        <v>395</v>
      </c>
      <c r="C116" s="803">
        <v>1</v>
      </c>
      <c r="D116" s="804">
        <v>942.68</v>
      </c>
      <c r="E116" s="805" t="s">
        <v>1278</v>
      </c>
    </row>
    <row r="117" spans="1:5" ht="11.25" customHeight="1">
      <c r="A117" s="801" t="s">
        <v>1170</v>
      </c>
      <c r="B117" s="802" t="s">
        <v>395</v>
      </c>
      <c r="C117" s="803">
        <v>1</v>
      </c>
      <c r="D117" s="804">
        <v>1870</v>
      </c>
      <c r="E117" s="805" t="s">
        <v>1279</v>
      </c>
    </row>
    <row r="118" spans="1:5" ht="11.25" customHeight="1">
      <c r="A118" s="801" t="s">
        <v>1170</v>
      </c>
      <c r="B118" s="802" t="s">
        <v>395</v>
      </c>
      <c r="C118" s="803">
        <v>1</v>
      </c>
      <c r="D118" s="804">
        <v>942.68</v>
      </c>
      <c r="E118" s="805" t="s">
        <v>1280</v>
      </c>
    </row>
    <row r="119" spans="1:5" ht="11.25" customHeight="1">
      <c r="A119" s="801" t="s">
        <v>1170</v>
      </c>
      <c r="B119" s="802" t="s">
        <v>395</v>
      </c>
      <c r="C119" s="803">
        <v>1</v>
      </c>
      <c r="D119" s="804">
        <v>1870</v>
      </c>
      <c r="E119" s="805" t="s">
        <v>1281</v>
      </c>
    </row>
    <row r="120" spans="1:5" ht="11.25" customHeight="1">
      <c r="A120" s="801" t="s">
        <v>1170</v>
      </c>
      <c r="B120" s="802" t="s">
        <v>395</v>
      </c>
      <c r="C120" s="803">
        <v>1</v>
      </c>
      <c r="D120" s="804">
        <v>1870</v>
      </c>
      <c r="E120" s="805" t="s">
        <v>1282</v>
      </c>
    </row>
    <row r="121" spans="1:5" ht="11.25" customHeight="1">
      <c r="A121" s="801" t="s">
        <v>1170</v>
      </c>
      <c r="B121" s="802" t="s">
        <v>395</v>
      </c>
      <c r="C121" s="803">
        <v>1</v>
      </c>
      <c r="D121" s="804">
        <v>1870</v>
      </c>
      <c r="E121" s="805" t="s">
        <v>1283</v>
      </c>
    </row>
    <row r="122" spans="1:5" ht="11.25" customHeight="1">
      <c r="A122" s="801" t="s">
        <v>1170</v>
      </c>
      <c r="B122" s="802" t="s">
        <v>395</v>
      </c>
      <c r="C122" s="803">
        <v>1</v>
      </c>
      <c r="D122" s="804">
        <v>1870</v>
      </c>
      <c r="E122" s="805" t="s">
        <v>1284</v>
      </c>
    </row>
    <row r="123" spans="1:5" ht="11.25" customHeight="1">
      <c r="A123" s="801" t="s">
        <v>1170</v>
      </c>
      <c r="B123" s="802" t="s">
        <v>395</v>
      </c>
      <c r="C123" s="803">
        <v>1</v>
      </c>
      <c r="D123" s="804">
        <v>942.68</v>
      </c>
      <c r="E123" s="805" t="s">
        <v>1285</v>
      </c>
    </row>
    <row r="124" spans="1:5" ht="11.25" customHeight="1">
      <c r="A124" s="801" t="s">
        <v>1170</v>
      </c>
      <c r="B124" s="802" t="s">
        <v>395</v>
      </c>
      <c r="C124" s="803">
        <v>1</v>
      </c>
      <c r="D124" s="804">
        <v>1870</v>
      </c>
      <c r="E124" s="805" t="s">
        <v>1286</v>
      </c>
    </row>
    <row r="125" spans="1:5" ht="11.25" customHeight="1">
      <c r="A125" s="801" t="s">
        <v>1170</v>
      </c>
      <c r="B125" s="802" t="s">
        <v>395</v>
      </c>
      <c r="C125" s="803">
        <v>1</v>
      </c>
      <c r="D125" s="804">
        <v>1870</v>
      </c>
      <c r="E125" s="805" t="s">
        <v>1287</v>
      </c>
    </row>
    <row r="126" spans="1:5" ht="11.25" customHeight="1">
      <c r="A126" s="801" t="s">
        <v>1170</v>
      </c>
      <c r="B126" s="802" t="s">
        <v>395</v>
      </c>
      <c r="C126" s="803">
        <v>1</v>
      </c>
      <c r="D126" s="804">
        <v>942.68</v>
      </c>
      <c r="E126" s="805" t="s">
        <v>1288</v>
      </c>
    </row>
    <row r="127" spans="1:5" ht="11.25" customHeight="1">
      <c r="A127" s="801" t="s">
        <v>1170</v>
      </c>
      <c r="B127" s="802" t="s">
        <v>395</v>
      </c>
      <c r="C127" s="803">
        <v>1</v>
      </c>
      <c r="D127" s="804">
        <v>1870</v>
      </c>
      <c r="E127" s="805" t="s">
        <v>1289</v>
      </c>
    </row>
    <row r="128" spans="1:5" ht="11.25" customHeight="1">
      <c r="A128" s="801" t="s">
        <v>1170</v>
      </c>
      <c r="B128" s="802" t="s">
        <v>395</v>
      </c>
      <c r="C128" s="803">
        <v>1</v>
      </c>
      <c r="D128" s="804">
        <v>1870</v>
      </c>
      <c r="E128" s="805" t="s">
        <v>1290</v>
      </c>
    </row>
    <row r="129" spans="1:5" ht="11.25" customHeight="1">
      <c r="A129" s="801" t="s">
        <v>1170</v>
      </c>
      <c r="B129" s="802" t="s">
        <v>395</v>
      </c>
      <c r="C129" s="803">
        <v>1</v>
      </c>
      <c r="D129" s="804">
        <v>942.68</v>
      </c>
      <c r="E129" s="805" t="s">
        <v>1291</v>
      </c>
    </row>
    <row r="130" spans="1:5" ht="11.25" customHeight="1">
      <c r="A130" s="801" t="s">
        <v>1170</v>
      </c>
      <c r="B130" s="802" t="s">
        <v>395</v>
      </c>
      <c r="C130" s="803">
        <v>1</v>
      </c>
      <c r="D130" s="804">
        <v>942.68</v>
      </c>
      <c r="E130" s="805" t="s">
        <v>1292</v>
      </c>
    </row>
    <row r="131" spans="1:5" ht="11.25" customHeight="1">
      <c r="A131" s="801" t="s">
        <v>1170</v>
      </c>
      <c r="B131" s="802" t="s">
        <v>395</v>
      </c>
      <c r="C131" s="803">
        <v>1</v>
      </c>
      <c r="D131" s="804">
        <v>1870</v>
      </c>
      <c r="E131" s="805" t="s">
        <v>1293</v>
      </c>
    </row>
    <row r="132" spans="1:5" ht="11.25" customHeight="1">
      <c r="A132" s="801" t="s">
        <v>1170</v>
      </c>
      <c r="B132" s="802" t="s">
        <v>395</v>
      </c>
      <c r="C132" s="803">
        <v>1</v>
      </c>
      <c r="D132" s="804">
        <v>1870</v>
      </c>
      <c r="E132" s="805" t="s">
        <v>1294</v>
      </c>
    </row>
    <row r="133" spans="1:5" ht="11.25" customHeight="1">
      <c r="A133" s="801" t="s">
        <v>1170</v>
      </c>
      <c r="B133" s="802" t="s">
        <v>395</v>
      </c>
      <c r="C133" s="803">
        <v>1</v>
      </c>
      <c r="D133" s="804">
        <v>1870</v>
      </c>
      <c r="E133" s="805" t="s">
        <v>1295</v>
      </c>
    </row>
    <row r="134" spans="1:5" ht="11.25" customHeight="1">
      <c r="A134" s="801" t="s">
        <v>1170</v>
      </c>
      <c r="B134" s="802" t="s">
        <v>395</v>
      </c>
      <c r="C134" s="803">
        <v>1</v>
      </c>
      <c r="D134" s="804">
        <v>158.82</v>
      </c>
      <c r="E134" s="805" t="s">
        <v>1296</v>
      </c>
    </row>
    <row r="135" spans="1:5" ht="11.25" customHeight="1">
      <c r="A135" s="801" t="s">
        <v>1170</v>
      </c>
      <c r="B135" s="802" t="s">
        <v>395</v>
      </c>
      <c r="C135" s="803">
        <v>1</v>
      </c>
      <c r="D135" s="804">
        <v>1870</v>
      </c>
      <c r="E135" s="805" t="s">
        <v>1297</v>
      </c>
    </row>
    <row r="136" spans="1:5" ht="11.25" customHeight="1">
      <c r="A136" s="801" t="s">
        <v>1170</v>
      </c>
      <c r="B136" s="802" t="s">
        <v>395</v>
      </c>
      <c r="C136" s="803">
        <v>1</v>
      </c>
      <c r="D136" s="804">
        <v>1870</v>
      </c>
      <c r="E136" s="805" t="s">
        <v>1298</v>
      </c>
    </row>
    <row r="137" spans="1:5" ht="11.25" customHeight="1">
      <c r="A137" s="801" t="s">
        <v>1170</v>
      </c>
      <c r="B137" s="802" t="s">
        <v>395</v>
      </c>
      <c r="C137" s="803">
        <v>1</v>
      </c>
      <c r="D137" s="804">
        <v>1870</v>
      </c>
      <c r="E137" s="805" t="s">
        <v>1299</v>
      </c>
    </row>
    <row r="138" spans="1:5" ht="11.25" customHeight="1">
      <c r="A138" s="801" t="s">
        <v>1170</v>
      </c>
      <c r="B138" s="802" t="s">
        <v>395</v>
      </c>
      <c r="C138" s="803">
        <v>1</v>
      </c>
      <c r="D138" s="804">
        <v>1870</v>
      </c>
      <c r="E138" s="805" t="s">
        <v>1300</v>
      </c>
    </row>
    <row r="139" spans="1:5" ht="11.25" customHeight="1">
      <c r="A139" s="801" t="s">
        <v>1170</v>
      </c>
      <c r="B139" s="802" t="s">
        <v>395</v>
      </c>
      <c r="C139" s="803">
        <v>1</v>
      </c>
      <c r="D139" s="804">
        <v>942.68</v>
      </c>
      <c r="E139" s="805" t="s">
        <v>1301</v>
      </c>
    </row>
    <row r="140" spans="1:5" ht="11.25" customHeight="1">
      <c r="A140" s="801" t="s">
        <v>1170</v>
      </c>
      <c r="B140" s="802" t="s">
        <v>395</v>
      </c>
      <c r="C140" s="803">
        <v>1</v>
      </c>
      <c r="D140" s="804">
        <v>1870</v>
      </c>
      <c r="E140" s="805" t="s">
        <v>1302</v>
      </c>
    </row>
    <row r="141" spans="1:5" ht="11.25" customHeight="1">
      <c r="A141" s="801" t="s">
        <v>1170</v>
      </c>
      <c r="B141" s="802" t="s">
        <v>395</v>
      </c>
      <c r="C141" s="803">
        <v>1</v>
      </c>
      <c r="D141" s="804">
        <v>1870</v>
      </c>
      <c r="E141" s="805" t="s">
        <v>1303</v>
      </c>
    </row>
    <row r="142" spans="1:5" ht="11.25" customHeight="1">
      <c r="A142" s="801" t="s">
        <v>1170</v>
      </c>
      <c r="B142" s="802" t="s">
        <v>395</v>
      </c>
      <c r="C142" s="803">
        <v>1</v>
      </c>
      <c r="D142" s="804">
        <v>1870</v>
      </c>
      <c r="E142" s="805" t="s">
        <v>1304</v>
      </c>
    </row>
    <row r="143" spans="1:5" ht="11.25" customHeight="1">
      <c r="A143" s="801" t="s">
        <v>1170</v>
      </c>
      <c r="B143" s="802" t="s">
        <v>395</v>
      </c>
      <c r="C143" s="803">
        <v>1</v>
      </c>
      <c r="D143" s="804">
        <v>1870</v>
      </c>
      <c r="E143" s="805" t="s">
        <v>1305</v>
      </c>
    </row>
    <row r="144" spans="1:5" ht="11.25" customHeight="1">
      <c r="A144" s="801" t="s">
        <v>1170</v>
      </c>
      <c r="B144" s="802" t="s">
        <v>395</v>
      </c>
      <c r="C144" s="803">
        <v>1</v>
      </c>
      <c r="D144" s="804">
        <v>1870</v>
      </c>
      <c r="E144" s="805" t="s">
        <v>1306</v>
      </c>
    </row>
    <row r="145" spans="1:5" ht="11.25" customHeight="1">
      <c r="A145" s="801" t="s">
        <v>1170</v>
      </c>
      <c r="B145" s="802" t="s">
        <v>395</v>
      </c>
      <c r="C145" s="803">
        <v>1</v>
      </c>
      <c r="D145" s="804">
        <v>1870</v>
      </c>
      <c r="E145" s="805" t="s">
        <v>1307</v>
      </c>
    </row>
    <row r="146" spans="1:5" ht="11.25" customHeight="1">
      <c r="A146" s="801" t="s">
        <v>1170</v>
      </c>
      <c r="B146" s="802" t="s">
        <v>395</v>
      </c>
      <c r="C146" s="803">
        <v>1</v>
      </c>
      <c r="D146" s="804">
        <v>1870</v>
      </c>
      <c r="E146" s="805" t="s">
        <v>1308</v>
      </c>
    </row>
    <row r="147" spans="1:5" ht="11.25" customHeight="1">
      <c r="A147" s="801" t="s">
        <v>1170</v>
      </c>
      <c r="B147" s="802" t="s">
        <v>395</v>
      </c>
      <c r="C147" s="803">
        <v>1</v>
      </c>
      <c r="D147" s="804">
        <v>1870</v>
      </c>
      <c r="E147" s="805" t="s">
        <v>1309</v>
      </c>
    </row>
    <row r="148" spans="1:5" ht="11.25" customHeight="1">
      <c r="A148" s="801" t="s">
        <v>1170</v>
      </c>
      <c r="B148" s="802" t="s">
        <v>395</v>
      </c>
      <c r="C148" s="803">
        <v>1</v>
      </c>
      <c r="D148" s="804">
        <v>1870</v>
      </c>
      <c r="E148" s="805" t="s">
        <v>1310</v>
      </c>
    </row>
    <row r="149" spans="1:5" ht="11.25" customHeight="1">
      <c r="A149" s="801" t="s">
        <v>1170</v>
      </c>
      <c r="B149" s="802" t="s">
        <v>395</v>
      </c>
      <c r="C149" s="803">
        <v>1</v>
      </c>
      <c r="D149" s="804">
        <v>1870</v>
      </c>
      <c r="E149" s="805" t="s">
        <v>1311</v>
      </c>
    </row>
    <row r="150" spans="1:5" ht="11.25" customHeight="1">
      <c r="A150" s="801" t="s">
        <v>1170</v>
      </c>
      <c r="B150" s="802" t="s">
        <v>395</v>
      </c>
      <c r="C150" s="803">
        <v>1</v>
      </c>
      <c r="D150" s="804">
        <v>1870</v>
      </c>
      <c r="E150" s="805" t="s">
        <v>1312</v>
      </c>
    </row>
    <row r="151" spans="1:5" ht="11.25" customHeight="1">
      <c r="A151" s="801" t="s">
        <v>1170</v>
      </c>
      <c r="B151" s="802" t="s">
        <v>395</v>
      </c>
      <c r="C151" s="803">
        <v>1</v>
      </c>
      <c r="D151" s="804">
        <v>1870</v>
      </c>
      <c r="E151" s="805" t="s">
        <v>1313</v>
      </c>
    </row>
    <row r="152" spans="1:5" ht="11.25" customHeight="1">
      <c r="A152" s="801" t="s">
        <v>1170</v>
      </c>
      <c r="B152" s="802" t="s">
        <v>395</v>
      </c>
      <c r="C152" s="803">
        <v>1</v>
      </c>
      <c r="D152" s="804">
        <v>1870</v>
      </c>
      <c r="E152" s="805" t="s">
        <v>1314</v>
      </c>
    </row>
    <row r="153" spans="1:5" ht="11.25" customHeight="1">
      <c r="A153" s="801" t="s">
        <v>1170</v>
      </c>
      <c r="B153" s="802" t="s">
        <v>395</v>
      </c>
      <c r="C153" s="803">
        <v>1</v>
      </c>
      <c r="D153" s="804">
        <v>1870</v>
      </c>
      <c r="E153" s="805" t="s">
        <v>1315</v>
      </c>
    </row>
    <row r="154" spans="1:5" ht="11.25" customHeight="1">
      <c r="A154" s="801" t="s">
        <v>1170</v>
      </c>
      <c r="B154" s="802" t="s">
        <v>395</v>
      </c>
      <c r="C154" s="803">
        <v>1</v>
      </c>
      <c r="D154" s="804">
        <v>1870</v>
      </c>
      <c r="E154" s="805" t="s">
        <v>1316</v>
      </c>
    </row>
    <row r="155" spans="1:5" ht="11.25" customHeight="1">
      <c r="A155" s="801" t="s">
        <v>1170</v>
      </c>
      <c r="B155" s="802" t="s">
        <v>395</v>
      </c>
      <c r="C155" s="803">
        <v>1</v>
      </c>
      <c r="D155" s="804">
        <v>1870</v>
      </c>
      <c r="E155" s="805" t="s">
        <v>1317</v>
      </c>
    </row>
    <row r="156" spans="1:5" ht="11.25" customHeight="1">
      <c r="A156" s="801" t="s">
        <v>1170</v>
      </c>
      <c r="B156" s="802" t="s">
        <v>395</v>
      </c>
      <c r="C156" s="803">
        <v>1</v>
      </c>
      <c r="D156" s="804">
        <v>1870</v>
      </c>
      <c r="E156" s="805" t="s">
        <v>1318</v>
      </c>
    </row>
    <row r="157" spans="1:5" ht="11.25" customHeight="1">
      <c r="A157" s="801" t="s">
        <v>1170</v>
      </c>
      <c r="B157" s="802" t="s">
        <v>395</v>
      </c>
      <c r="C157" s="803">
        <v>1</v>
      </c>
      <c r="D157" s="804">
        <v>1870</v>
      </c>
      <c r="E157" s="805" t="s">
        <v>1319</v>
      </c>
    </row>
    <row r="158" spans="1:5" ht="11.25" customHeight="1">
      <c r="A158" s="801" t="s">
        <v>1170</v>
      </c>
      <c r="B158" s="802" t="s">
        <v>395</v>
      </c>
      <c r="C158" s="803">
        <v>1</v>
      </c>
      <c r="D158" s="804">
        <v>1870</v>
      </c>
      <c r="E158" s="805" t="s">
        <v>1320</v>
      </c>
    </row>
    <row r="159" spans="1:5" ht="11.25" customHeight="1">
      <c r="A159" s="801" t="s">
        <v>1170</v>
      </c>
      <c r="B159" s="802" t="s">
        <v>395</v>
      </c>
      <c r="C159" s="803">
        <v>1</v>
      </c>
      <c r="D159" s="804">
        <v>1870</v>
      </c>
      <c r="E159" s="805" t="s">
        <v>1321</v>
      </c>
    </row>
    <row r="160" spans="1:5" ht="11.25" customHeight="1">
      <c r="A160" s="801" t="s">
        <v>1170</v>
      </c>
      <c r="B160" s="802" t="s">
        <v>395</v>
      </c>
      <c r="C160" s="803">
        <v>1</v>
      </c>
      <c r="D160" s="804">
        <v>1870</v>
      </c>
      <c r="E160" s="805" t="s">
        <v>1322</v>
      </c>
    </row>
    <row r="161" spans="1:5" ht="11.25" customHeight="1">
      <c r="A161" s="801" t="s">
        <v>1170</v>
      </c>
      <c r="B161" s="802" t="s">
        <v>395</v>
      </c>
      <c r="C161" s="803">
        <v>1</v>
      </c>
      <c r="D161" s="804">
        <v>942.68</v>
      </c>
      <c r="E161" s="805" t="s">
        <v>1323</v>
      </c>
    </row>
    <row r="162" spans="1:5" ht="11.25" customHeight="1">
      <c r="A162" s="801" t="s">
        <v>1170</v>
      </c>
      <c r="B162" s="802" t="s">
        <v>395</v>
      </c>
      <c r="C162" s="803">
        <v>1</v>
      </c>
      <c r="D162" s="804">
        <v>1870</v>
      </c>
      <c r="E162" s="805" t="s">
        <v>1324</v>
      </c>
    </row>
    <row r="163" spans="1:5" ht="11.25" customHeight="1">
      <c r="A163" s="801" t="s">
        <v>1170</v>
      </c>
      <c r="B163" s="802" t="s">
        <v>395</v>
      </c>
      <c r="C163" s="803">
        <v>1</v>
      </c>
      <c r="D163" s="804">
        <v>1870</v>
      </c>
      <c r="E163" s="805" t="s">
        <v>1325</v>
      </c>
    </row>
    <row r="164" spans="1:5" ht="11.25" customHeight="1">
      <c r="A164" s="801" t="s">
        <v>1170</v>
      </c>
      <c r="B164" s="802" t="s">
        <v>395</v>
      </c>
      <c r="C164" s="803">
        <v>1</v>
      </c>
      <c r="D164" s="804">
        <v>1870</v>
      </c>
      <c r="E164" s="805" t="s">
        <v>1326</v>
      </c>
    </row>
    <row r="165" spans="1:5" ht="11.25" customHeight="1">
      <c r="A165" s="801" t="s">
        <v>1170</v>
      </c>
      <c r="B165" s="802" t="s">
        <v>395</v>
      </c>
      <c r="C165" s="803">
        <v>1</v>
      </c>
      <c r="D165" s="804">
        <v>1870</v>
      </c>
      <c r="E165" s="805" t="s">
        <v>1327</v>
      </c>
    </row>
    <row r="166" spans="1:5" ht="11.25" customHeight="1">
      <c r="A166" s="801" t="s">
        <v>1170</v>
      </c>
      <c r="B166" s="802" t="s">
        <v>395</v>
      </c>
      <c r="C166" s="803">
        <v>1</v>
      </c>
      <c r="D166" s="804">
        <v>1870</v>
      </c>
      <c r="E166" s="805" t="s">
        <v>1328</v>
      </c>
    </row>
    <row r="167" spans="1:5" ht="11.25" customHeight="1">
      <c r="A167" s="801" t="s">
        <v>1170</v>
      </c>
      <c r="B167" s="802" t="s">
        <v>395</v>
      </c>
      <c r="C167" s="803">
        <v>1</v>
      </c>
      <c r="D167" s="804">
        <v>1870</v>
      </c>
      <c r="E167" s="805" t="s">
        <v>1329</v>
      </c>
    </row>
    <row r="168" spans="1:5" ht="11.25" customHeight="1">
      <c r="A168" s="801" t="s">
        <v>1170</v>
      </c>
      <c r="B168" s="802" t="s">
        <v>395</v>
      </c>
      <c r="C168" s="803">
        <v>1</v>
      </c>
      <c r="D168" s="804">
        <v>1870</v>
      </c>
      <c r="E168" s="805" t="s">
        <v>1330</v>
      </c>
    </row>
    <row r="169" spans="1:5" ht="11.25" customHeight="1">
      <c r="A169" s="801" t="s">
        <v>1170</v>
      </c>
      <c r="B169" s="802" t="s">
        <v>395</v>
      </c>
      <c r="C169" s="803">
        <v>1</v>
      </c>
      <c r="D169" s="804">
        <v>1870</v>
      </c>
      <c r="E169" s="805" t="s">
        <v>1331</v>
      </c>
    </row>
    <row r="170" spans="1:5" ht="11.25" customHeight="1">
      <c r="A170" s="801" t="s">
        <v>1170</v>
      </c>
      <c r="B170" s="802" t="s">
        <v>395</v>
      </c>
      <c r="C170" s="803">
        <v>1</v>
      </c>
      <c r="D170" s="804">
        <v>1870</v>
      </c>
      <c r="E170" s="805" t="s">
        <v>1332</v>
      </c>
    </row>
    <row r="171" spans="1:5" ht="11.25" customHeight="1">
      <c r="A171" s="801" t="s">
        <v>1170</v>
      </c>
      <c r="B171" s="802" t="s">
        <v>395</v>
      </c>
      <c r="C171" s="803">
        <v>1</v>
      </c>
      <c r="D171" s="804">
        <v>1870</v>
      </c>
      <c r="E171" s="805" t="s">
        <v>1333</v>
      </c>
    </row>
    <row r="172" spans="1:5" ht="11.25" customHeight="1">
      <c r="A172" s="801" t="s">
        <v>1170</v>
      </c>
      <c r="B172" s="802" t="s">
        <v>395</v>
      </c>
      <c r="C172" s="803">
        <v>1</v>
      </c>
      <c r="D172" s="804">
        <v>1870</v>
      </c>
      <c r="E172" s="805" t="s">
        <v>1334</v>
      </c>
    </row>
    <row r="173" spans="1:5" ht="11.25" customHeight="1">
      <c r="A173" s="801" t="s">
        <v>1170</v>
      </c>
      <c r="B173" s="802" t="s">
        <v>395</v>
      </c>
      <c r="C173" s="803">
        <v>1</v>
      </c>
      <c r="D173" s="804">
        <v>1870</v>
      </c>
      <c r="E173" s="805" t="s">
        <v>1335</v>
      </c>
    </row>
    <row r="174" spans="1:5" ht="11.25" customHeight="1">
      <c r="A174" s="801" t="s">
        <v>1170</v>
      </c>
      <c r="B174" s="802" t="s">
        <v>395</v>
      </c>
      <c r="C174" s="803">
        <v>1</v>
      </c>
      <c r="D174" s="804">
        <v>1870</v>
      </c>
      <c r="E174" s="805" t="s">
        <v>1336</v>
      </c>
    </row>
    <row r="175" spans="1:5" ht="11.25" customHeight="1">
      <c r="A175" s="801" t="s">
        <v>1170</v>
      </c>
      <c r="B175" s="802" t="s">
        <v>395</v>
      </c>
      <c r="C175" s="803">
        <v>1</v>
      </c>
      <c r="D175" s="804">
        <v>942.68</v>
      </c>
      <c r="E175" s="805" t="s">
        <v>1337</v>
      </c>
    </row>
    <row r="176" spans="1:5" ht="11.25" customHeight="1">
      <c r="A176" s="801" t="s">
        <v>1170</v>
      </c>
      <c r="B176" s="802" t="s">
        <v>395</v>
      </c>
      <c r="C176" s="803">
        <v>1</v>
      </c>
      <c r="D176" s="804">
        <v>1870</v>
      </c>
      <c r="E176" s="805" t="s">
        <v>1338</v>
      </c>
    </row>
    <row r="177" spans="1:5" ht="11.25" customHeight="1">
      <c r="A177" s="801" t="s">
        <v>1170</v>
      </c>
      <c r="B177" s="802" t="s">
        <v>395</v>
      </c>
      <c r="C177" s="803">
        <v>1</v>
      </c>
      <c r="D177" s="804">
        <v>1870</v>
      </c>
      <c r="E177" s="805" t="s">
        <v>1339</v>
      </c>
    </row>
    <row r="178" spans="1:5" ht="11.25" customHeight="1">
      <c r="A178" s="801" t="s">
        <v>1170</v>
      </c>
      <c r="B178" s="802" t="s">
        <v>395</v>
      </c>
      <c r="C178" s="803">
        <v>1</v>
      </c>
      <c r="D178" s="804">
        <v>1870</v>
      </c>
      <c r="E178" s="805" t="s">
        <v>1340</v>
      </c>
    </row>
    <row r="179" spans="1:5" ht="11.25" customHeight="1">
      <c r="A179" s="801" t="s">
        <v>1170</v>
      </c>
      <c r="B179" s="802" t="s">
        <v>395</v>
      </c>
      <c r="C179" s="803">
        <v>1</v>
      </c>
      <c r="D179" s="804">
        <v>1870</v>
      </c>
      <c r="E179" s="805" t="s">
        <v>1341</v>
      </c>
    </row>
    <row r="180" spans="1:5" ht="11.25" customHeight="1">
      <c r="A180" s="801" t="s">
        <v>1170</v>
      </c>
      <c r="B180" s="802" t="s">
        <v>395</v>
      </c>
      <c r="C180" s="803">
        <v>1</v>
      </c>
      <c r="D180" s="804">
        <v>1870</v>
      </c>
      <c r="E180" s="805" t="s">
        <v>1342</v>
      </c>
    </row>
    <row r="181" spans="1:5" ht="11.25" customHeight="1">
      <c r="A181" s="801" t="s">
        <v>1170</v>
      </c>
      <c r="B181" s="802" t="s">
        <v>395</v>
      </c>
      <c r="C181" s="803">
        <v>1</v>
      </c>
      <c r="D181" s="804">
        <v>1870</v>
      </c>
      <c r="E181" s="805" t="s">
        <v>1343</v>
      </c>
    </row>
    <row r="182" spans="1:5" ht="11.25" customHeight="1">
      <c r="A182" s="801" t="s">
        <v>1170</v>
      </c>
      <c r="B182" s="802" t="s">
        <v>395</v>
      </c>
      <c r="C182" s="803">
        <v>1</v>
      </c>
      <c r="D182" s="804">
        <v>1711.18</v>
      </c>
      <c r="E182" s="805" t="s">
        <v>1344</v>
      </c>
    </row>
    <row r="183" spans="1:5" ht="11.25" customHeight="1">
      <c r="A183" s="801" t="s">
        <v>1170</v>
      </c>
      <c r="B183" s="802" t="s">
        <v>395</v>
      </c>
      <c r="C183" s="803">
        <v>1</v>
      </c>
      <c r="D183" s="804">
        <v>1870</v>
      </c>
      <c r="E183" s="805" t="s">
        <v>1345</v>
      </c>
    </row>
    <row r="184" spans="1:5" ht="11.25" customHeight="1">
      <c r="A184" s="801" t="s">
        <v>1170</v>
      </c>
      <c r="B184" s="802" t="s">
        <v>395</v>
      </c>
      <c r="C184" s="803">
        <v>1</v>
      </c>
      <c r="D184" s="804">
        <v>1870</v>
      </c>
      <c r="E184" s="805" t="s">
        <v>1346</v>
      </c>
    </row>
    <row r="185" spans="1:5" ht="11.25" customHeight="1">
      <c r="A185" s="801" t="s">
        <v>1170</v>
      </c>
      <c r="B185" s="802" t="s">
        <v>395</v>
      </c>
      <c r="C185" s="803">
        <v>1</v>
      </c>
      <c r="D185" s="804">
        <v>942.68</v>
      </c>
      <c r="E185" s="805" t="s">
        <v>1347</v>
      </c>
    </row>
    <row r="186" spans="1:5" ht="11.25" customHeight="1">
      <c r="A186" s="801" t="s">
        <v>1170</v>
      </c>
      <c r="B186" s="802" t="s">
        <v>395</v>
      </c>
      <c r="C186" s="803">
        <v>1</v>
      </c>
      <c r="D186" s="804">
        <v>1870</v>
      </c>
      <c r="E186" s="805" t="s">
        <v>1348</v>
      </c>
    </row>
    <row r="187" spans="1:5" ht="11.25" customHeight="1">
      <c r="A187" s="801" t="s">
        <v>1170</v>
      </c>
      <c r="B187" s="802" t="s">
        <v>395</v>
      </c>
      <c r="C187" s="803">
        <v>1</v>
      </c>
      <c r="D187" s="804">
        <v>1870</v>
      </c>
      <c r="E187" s="805" t="s">
        <v>1349</v>
      </c>
    </row>
    <row r="188" spans="1:5" ht="11.25" customHeight="1">
      <c r="A188" s="801" t="s">
        <v>1170</v>
      </c>
      <c r="B188" s="802" t="s">
        <v>395</v>
      </c>
      <c r="C188" s="803">
        <v>1</v>
      </c>
      <c r="D188" s="804">
        <v>1870</v>
      </c>
      <c r="E188" s="805" t="s">
        <v>1350</v>
      </c>
    </row>
    <row r="189" spans="1:5" ht="11.25" customHeight="1">
      <c r="A189" s="801" t="s">
        <v>1170</v>
      </c>
      <c r="B189" s="802" t="s">
        <v>395</v>
      </c>
      <c r="C189" s="803">
        <v>1</v>
      </c>
      <c r="D189" s="804">
        <v>1870</v>
      </c>
      <c r="E189" s="805" t="s">
        <v>1351</v>
      </c>
    </row>
    <row r="190" spans="1:5" ht="11.25" customHeight="1">
      <c r="A190" s="801" t="s">
        <v>1170</v>
      </c>
      <c r="B190" s="802" t="s">
        <v>395</v>
      </c>
      <c r="C190" s="803">
        <v>1</v>
      </c>
      <c r="D190" s="804">
        <v>1870</v>
      </c>
      <c r="E190" s="805" t="s">
        <v>1352</v>
      </c>
    </row>
    <row r="191" spans="1:5" ht="11.25" customHeight="1">
      <c r="A191" s="801" t="s">
        <v>1170</v>
      </c>
      <c r="B191" s="802" t="s">
        <v>395</v>
      </c>
      <c r="C191" s="803">
        <v>1</v>
      </c>
      <c r="D191" s="804">
        <v>942.68</v>
      </c>
      <c r="E191" s="805" t="s">
        <v>1353</v>
      </c>
    </row>
    <row r="192" spans="1:5" ht="11.25" customHeight="1">
      <c r="A192" s="801" t="s">
        <v>1170</v>
      </c>
      <c r="B192" s="802" t="s">
        <v>395</v>
      </c>
      <c r="C192" s="803">
        <v>1</v>
      </c>
      <c r="D192" s="804">
        <v>1870</v>
      </c>
      <c r="E192" s="805" t="s">
        <v>1354</v>
      </c>
    </row>
    <row r="193" spans="1:5" ht="11.25" customHeight="1">
      <c r="A193" s="801" t="s">
        <v>1170</v>
      </c>
      <c r="B193" s="802" t="s">
        <v>395</v>
      </c>
      <c r="C193" s="803">
        <v>1</v>
      </c>
      <c r="D193" s="804">
        <v>1870</v>
      </c>
      <c r="E193" s="805" t="s">
        <v>1355</v>
      </c>
    </row>
    <row r="194" spans="1:5" ht="11.25" customHeight="1">
      <c r="A194" s="801" t="s">
        <v>1170</v>
      </c>
      <c r="B194" s="802" t="s">
        <v>395</v>
      </c>
      <c r="C194" s="803">
        <v>1</v>
      </c>
      <c r="D194" s="804">
        <v>942.68</v>
      </c>
      <c r="E194" s="805" t="s">
        <v>1356</v>
      </c>
    </row>
    <row r="195" spans="1:5" ht="11.25" customHeight="1">
      <c r="A195" s="801" t="s">
        <v>1170</v>
      </c>
      <c r="B195" s="802" t="s">
        <v>395</v>
      </c>
      <c r="C195" s="803">
        <v>1</v>
      </c>
      <c r="D195" s="804">
        <v>1870</v>
      </c>
      <c r="E195" s="805" t="s">
        <v>1357</v>
      </c>
    </row>
    <row r="196" spans="1:5" ht="11.25" customHeight="1">
      <c r="A196" s="801" t="s">
        <v>1170</v>
      </c>
      <c r="B196" s="802" t="s">
        <v>395</v>
      </c>
      <c r="C196" s="803">
        <v>1</v>
      </c>
      <c r="D196" s="804">
        <v>1870</v>
      </c>
      <c r="E196" s="805" t="s">
        <v>1358</v>
      </c>
    </row>
    <row r="197" spans="1:5" ht="11.25" customHeight="1">
      <c r="A197" s="801" t="s">
        <v>1170</v>
      </c>
      <c r="B197" s="802" t="s">
        <v>395</v>
      </c>
      <c r="C197" s="803">
        <v>1</v>
      </c>
      <c r="D197" s="804">
        <v>1567.73</v>
      </c>
      <c r="E197" s="805" t="s">
        <v>1359</v>
      </c>
    </row>
    <row r="198" spans="1:5" ht="11.25" customHeight="1">
      <c r="A198" s="801" t="s">
        <v>1170</v>
      </c>
      <c r="B198" s="802" t="s">
        <v>395</v>
      </c>
      <c r="C198" s="803">
        <v>1</v>
      </c>
      <c r="D198" s="804">
        <v>1870</v>
      </c>
      <c r="E198" s="805" t="s">
        <v>1360</v>
      </c>
    </row>
    <row r="199" spans="1:5" ht="11.25" customHeight="1">
      <c r="A199" s="801" t="s">
        <v>1170</v>
      </c>
      <c r="B199" s="802" t="s">
        <v>395</v>
      </c>
      <c r="C199" s="803">
        <v>1</v>
      </c>
      <c r="D199" s="804">
        <v>1870</v>
      </c>
      <c r="E199" s="805" t="s">
        <v>1361</v>
      </c>
    </row>
    <row r="200" spans="1:5" ht="11.25" customHeight="1">
      <c r="A200" s="801" t="s">
        <v>1170</v>
      </c>
      <c r="B200" s="802" t="s">
        <v>395</v>
      </c>
      <c r="C200" s="803">
        <v>1</v>
      </c>
      <c r="D200" s="804">
        <v>942.68</v>
      </c>
      <c r="E200" s="805" t="s">
        <v>1362</v>
      </c>
    </row>
    <row r="201" spans="1:5" ht="11.25" customHeight="1">
      <c r="A201" s="801" t="s">
        <v>1170</v>
      </c>
      <c r="B201" s="802" t="s">
        <v>395</v>
      </c>
      <c r="C201" s="803">
        <v>1</v>
      </c>
      <c r="D201" s="804">
        <v>1870</v>
      </c>
      <c r="E201" s="805" t="s">
        <v>1363</v>
      </c>
    </row>
    <row r="202" spans="1:5" ht="11.25" customHeight="1">
      <c r="A202" s="801" t="s">
        <v>1170</v>
      </c>
      <c r="B202" s="802" t="s">
        <v>395</v>
      </c>
      <c r="C202" s="803">
        <v>1</v>
      </c>
      <c r="D202" s="804">
        <v>942.68</v>
      </c>
      <c r="E202" s="805" t="s">
        <v>1364</v>
      </c>
    </row>
    <row r="203" spans="1:5" ht="11.25" customHeight="1">
      <c r="A203" s="801" t="s">
        <v>1170</v>
      </c>
      <c r="B203" s="802" t="s">
        <v>395</v>
      </c>
      <c r="C203" s="803">
        <v>1</v>
      </c>
      <c r="D203" s="804">
        <v>942.68</v>
      </c>
      <c r="E203" s="805" t="s">
        <v>1365</v>
      </c>
    </row>
    <row r="204" spans="1:5" ht="11.25" customHeight="1">
      <c r="A204" s="801" t="s">
        <v>1170</v>
      </c>
      <c r="B204" s="802" t="s">
        <v>395</v>
      </c>
      <c r="C204" s="803">
        <v>1</v>
      </c>
      <c r="D204" s="804">
        <v>1870</v>
      </c>
      <c r="E204" s="805" t="s">
        <v>1366</v>
      </c>
    </row>
    <row r="205" spans="1:5" ht="11.25" customHeight="1">
      <c r="A205" s="801" t="s">
        <v>1170</v>
      </c>
      <c r="B205" s="802" t="s">
        <v>395</v>
      </c>
      <c r="C205" s="803">
        <v>1</v>
      </c>
      <c r="D205" s="804">
        <v>1870</v>
      </c>
      <c r="E205" s="805" t="s">
        <v>1367</v>
      </c>
    </row>
    <row r="206" spans="1:5" ht="11.25" customHeight="1">
      <c r="A206" s="801" t="s">
        <v>1170</v>
      </c>
      <c r="B206" s="802" t="s">
        <v>395</v>
      </c>
      <c r="C206" s="803">
        <v>1</v>
      </c>
      <c r="D206" s="804">
        <v>1870</v>
      </c>
      <c r="E206" s="805" t="s">
        <v>1368</v>
      </c>
    </row>
    <row r="207" spans="1:5" ht="11.25" customHeight="1">
      <c r="A207" s="801" t="s">
        <v>1170</v>
      </c>
      <c r="B207" s="802" t="s">
        <v>395</v>
      </c>
      <c r="C207" s="803">
        <v>1</v>
      </c>
      <c r="D207" s="804">
        <v>1870</v>
      </c>
      <c r="E207" s="805" t="s">
        <v>1369</v>
      </c>
    </row>
    <row r="208" spans="1:5" ht="11.25" customHeight="1">
      <c r="A208" s="801" t="s">
        <v>1170</v>
      </c>
      <c r="B208" s="802" t="s">
        <v>395</v>
      </c>
      <c r="C208" s="803">
        <v>1</v>
      </c>
      <c r="D208" s="804">
        <v>942.68</v>
      </c>
      <c r="E208" s="805" t="s">
        <v>1370</v>
      </c>
    </row>
    <row r="209" spans="1:5" ht="11.25" customHeight="1">
      <c r="A209" s="801" t="s">
        <v>1170</v>
      </c>
      <c r="B209" s="802" t="s">
        <v>395</v>
      </c>
      <c r="C209" s="803">
        <v>1</v>
      </c>
      <c r="D209" s="804">
        <v>1870</v>
      </c>
      <c r="E209" s="805" t="s">
        <v>1371</v>
      </c>
    </row>
    <row r="210" spans="1:5" ht="11.25" customHeight="1">
      <c r="A210" s="801" t="s">
        <v>1170</v>
      </c>
      <c r="B210" s="802" t="s">
        <v>395</v>
      </c>
      <c r="C210" s="803">
        <v>1</v>
      </c>
      <c r="D210" s="804">
        <v>1870</v>
      </c>
      <c r="E210" s="805" t="s">
        <v>1372</v>
      </c>
    </row>
    <row r="211" spans="1:5" ht="11.25" customHeight="1">
      <c r="A211" s="801" t="s">
        <v>1170</v>
      </c>
      <c r="B211" s="802" t="s">
        <v>395</v>
      </c>
      <c r="C211" s="803">
        <v>1</v>
      </c>
      <c r="D211" s="804">
        <v>942.68</v>
      </c>
      <c r="E211" s="805" t="s">
        <v>1373</v>
      </c>
    </row>
    <row r="212" spans="1:5" ht="11.25" customHeight="1">
      <c r="A212" s="801" t="s">
        <v>1170</v>
      </c>
      <c r="B212" s="802" t="s">
        <v>395</v>
      </c>
      <c r="C212" s="803">
        <v>1</v>
      </c>
      <c r="D212" s="804">
        <v>1870</v>
      </c>
      <c r="E212" s="805" t="s">
        <v>1374</v>
      </c>
    </row>
    <row r="213" spans="1:5" ht="11.25" customHeight="1">
      <c r="A213" s="801" t="s">
        <v>1170</v>
      </c>
      <c r="B213" s="802" t="s">
        <v>395</v>
      </c>
      <c r="C213" s="803">
        <v>1</v>
      </c>
      <c r="D213" s="804">
        <v>1870</v>
      </c>
      <c r="E213" s="805" t="s">
        <v>1375</v>
      </c>
    </row>
    <row r="214" spans="1:5" ht="11.25" customHeight="1">
      <c r="A214" s="801" t="s">
        <v>1170</v>
      </c>
      <c r="B214" s="802" t="s">
        <v>395</v>
      </c>
      <c r="C214" s="803">
        <v>1</v>
      </c>
      <c r="D214" s="804">
        <v>1870</v>
      </c>
      <c r="E214" s="805" t="s">
        <v>1376</v>
      </c>
    </row>
    <row r="215" spans="1:5" ht="11.25" customHeight="1">
      <c r="A215" s="801" t="s">
        <v>1170</v>
      </c>
      <c r="B215" s="802" t="s">
        <v>395</v>
      </c>
      <c r="C215" s="803">
        <v>1</v>
      </c>
      <c r="D215" s="804">
        <v>942.68</v>
      </c>
      <c r="E215" s="805" t="s">
        <v>1377</v>
      </c>
    </row>
    <row r="216" spans="1:5" ht="11.25" customHeight="1">
      <c r="A216" s="801" t="s">
        <v>1170</v>
      </c>
      <c r="B216" s="802" t="s">
        <v>395</v>
      </c>
      <c r="C216" s="803">
        <v>1</v>
      </c>
      <c r="D216" s="804">
        <v>942.68</v>
      </c>
      <c r="E216" s="805" t="s">
        <v>1378</v>
      </c>
    </row>
    <row r="217" spans="1:5" ht="11.25" customHeight="1">
      <c r="A217" s="801" t="s">
        <v>1170</v>
      </c>
      <c r="B217" s="802" t="s">
        <v>395</v>
      </c>
      <c r="C217" s="803">
        <v>1</v>
      </c>
      <c r="D217" s="804">
        <v>942.68</v>
      </c>
      <c r="E217" s="805" t="s">
        <v>1379</v>
      </c>
    </row>
    <row r="218" spans="1:5" ht="11.25" customHeight="1">
      <c r="A218" s="801" t="s">
        <v>1170</v>
      </c>
      <c r="B218" s="802" t="s">
        <v>395</v>
      </c>
      <c r="C218" s="803">
        <v>1</v>
      </c>
      <c r="D218" s="804">
        <v>1870</v>
      </c>
      <c r="E218" s="805" t="s">
        <v>1380</v>
      </c>
    </row>
    <row r="219" spans="1:5" ht="11.25" customHeight="1">
      <c r="A219" s="801" t="s">
        <v>1170</v>
      </c>
      <c r="B219" s="802" t="s">
        <v>395</v>
      </c>
      <c r="C219" s="803">
        <v>1</v>
      </c>
      <c r="D219" s="804">
        <v>1870</v>
      </c>
      <c r="E219" s="805" t="s">
        <v>1381</v>
      </c>
    </row>
    <row r="220" spans="1:5" ht="11.25" customHeight="1">
      <c r="A220" s="801" t="s">
        <v>1170</v>
      </c>
      <c r="B220" s="802" t="s">
        <v>395</v>
      </c>
      <c r="C220" s="803">
        <v>1</v>
      </c>
      <c r="D220" s="804">
        <v>1870</v>
      </c>
      <c r="E220" s="805" t="s">
        <v>1382</v>
      </c>
    </row>
    <row r="221" spans="1:5" ht="11.25" customHeight="1">
      <c r="A221" s="801" t="s">
        <v>1170</v>
      </c>
      <c r="B221" s="802" t="s">
        <v>395</v>
      </c>
      <c r="C221" s="803">
        <v>1</v>
      </c>
      <c r="D221" s="804">
        <v>942.68</v>
      </c>
      <c r="E221" s="805" t="s">
        <v>1383</v>
      </c>
    </row>
    <row r="222" spans="1:5" ht="11.25" customHeight="1">
      <c r="A222" s="801" t="s">
        <v>1170</v>
      </c>
      <c r="B222" s="802" t="s">
        <v>395</v>
      </c>
      <c r="C222" s="803">
        <v>1</v>
      </c>
      <c r="D222" s="804">
        <v>942.68</v>
      </c>
      <c r="E222" s="805" t="s">
        <v>1384</v>
      </c>
    </row>
    <row r="223" spans="1:5" ht="11.25" customHeight="1">
      <c r="A223" s="801" t="s">
        <v>1170</v>
      </c>
      <c r="B223" s="802" t="s">
        <v>395</v>
      </c>
      <c r="C223" s="803">
        <v>1</v>
      </c>
      <c r="D223" s="804">
        <v>1870</v>
      </c>
      <c r="E223" s="805" t="s">
        <v>1385</v>
      </c>
    </row>
    <row r="224" spans="1:5" ht="11.25" customHeight="1">
      <c r="A224" s="801" t="s">
        <v>1170</v>
      </c>
      <c r="B224" s="802" t="s">
        <v>395</v>
      </c>
      <c r="C224" s="803">
        <v>1</v>
      </c>
      <c r="D224" s="804">
        <v>942.68</v>
      </c>
      <c r="E224" s="805" t="s">
        <v>1386</v>
      </c>
    </row>
    <row r="225" spans="1:5" ht="11.25" customHeight="1">
      <c r="A225" s="801" t="s">
        <v>1170</v>
      </c>
      <c r="B225" s="802" t="s">
        <v>395</v>
      </c>
      <c r="C225" s="803">
        <v>1</v>
      </c>
      <c r="D225" s="804">
        <v>379.12</v>
      </c>
      <c r="E225" s="805" t="s">
        <v>1387</v>
      </c>
    </row>
    <row r="226" spans="1:5" ht="11.25" customHeight="1">
      <c r="A226" s="801" t="s">
        <v>1170</v>
      </c>
      <c r="B226" s="802" t="s">
        <v>395</v>
      </c>
      <c r="C226" s="803">
        <v>1</v>
      </c>
      <c r="D226" s="804">
        <v>1870</v>
      </c>
      <c r="E226" s="805" t="s">
        <v>1388</v>
      </c>
    </row>
    <row r="227" spans="1:5" ht="11.25" customHeight="1">
      <c r="A227" s="801" t="s">
        <v>1170</v>
      </c>
      <c r="B227" s="802" t="s">
        <v>395</v>
      </c>
      <c r="C227" s="803">
        <v>1</v>
      </c>
      <c r="D227" s="804">
        <v>1870</v>
      </c>
      <c r="E227" s="805" t="s">
        <v>1389</v>
      </c>
    </row>
    <row r="228" spans="1:5" ht="11.25" customHeight="1">
      <c r="A228" s="801" t="s">
        <v>1170</v>
      </c>
      <c r="B228" s="802" t="s">
        <v>395</v>
      </c>
      <c r="C228" s="803">
        <v>1</v>
      </c>
      <c r="D228" s="804">
        <v>1870</v>
      </c>
      <c r="E228" s="805" t="s">
        <v>1390</v>
      </c>
    </row>
    <row r="229" spans="1:5" ht="11.25" customHeight="1">
      <c r="A229" s="801" t="s">
        <v>1170</v>
      </c>
      <c r="B229" s="802" t="s">
        <v>395</v>
      </c>
      <c r="C229" s="803">
        <v>1</v>
      </c>
      <c r="D229" s="804">
        <v>1870</v>
      </c>
      <c r="E229" s="805" t="s">
        <v>1391</v>
      </c>
    </row>
    <row r="230" spans="1:5" ht="11.25" customHeight="1">
      <c r="A230" s="801" t="s">
        <v>1170</v>
      </c>
      <c r="B230" s="802" t="s">
        <v>395</v>
      </c>
      <c r="C230" s="803">
        <v>1</v>
      </c>
      <c r="D230" s="804">
        <v>1870</v>
      </c>
      <c r="E230" s="805" t="s">
        <v>1392</v>
      </c>
    </row>
    <row r="231" spans="1:5" ht="11.25" customHeight="1">
      <c r="A231" s="801" t="s">
        <v>1170</v>
      </c>
      <c r="B231" s="802" t="s">
        <v>395</v>
      </c>
      <c r="C231" s="803">
        <v>1</v>
      </c>
      <c r="D231" s="804">
        <v>1870</v>
      </c>
      <c r="E231" s="805" t="s">
        <v>1393</v>
      </c>
    </row>
    <row r="232" spans="1:5" ht="11.25" customHeight="1">
      <c r="A232" s="801" t="s">
        <v>1170</v>
      </c>
      <c r="B232" s="802" t="s">
        <v>395</v>
      </c>
      <c r="C232" s="803">
        <v>1</v>
      </c>
      <c r="D232" s="804">
        <v>942.68</v>
      </c>
      <c r="E232" s="805" t="s">
        <v>1394</v>
      </c>
    </row>
    <row r="233" spans="1:5" ht="11.25" customHeight="1">
      <c r="A233" s="801" t="s">
        <v>1170</v>
      </c>
      <c r="B233" s="802" t="s">
        <v>395</v>
      </c>
      <c r="C233" s="803">
        <v>1</v>
      </c>
      <c r="D233" s="804">
        <v>942.68</v>
      </c>
      <c r="E233" s="805" t="s">
        <v>1395</v>
      </c>
    </row>
    <row r="234" spans="1:5" ht="11.25" customHeight="1">
      <c r="A234" s="801" t="s">
        <v>1170</v>
      </c>
      <c r="B234" s="802" t="s">
        <v>395</v>
      </c>
      <c r="C234" s="803">
        <v>1</v>
      </c>
      <c r="D234" s="804">
        <v>1870</v>
      </c>
      <c r="E234" s="805" t="s">
        <v>1396</v>
      </c>
    </row>
    <row r="235" spans="1:5" ht="11.25" customHeight="1">
      <c r="A235" s="801" t="s">
        <v>1170</v>
      </c>
      <c r="B235" s="802" t="s">
        <v>395</v>
      </c>
      <c r="C235" s="803">
        <v>1</v>
      </c>
      <c r="D235" s="804">
        <v>1870</v>
      </c>
      <c r="E235" s="805" t="s">
        <v>1397</v>
      </c>
    </row>
    <row r="236" spans="1:5" ht="11.25" customHeight="1">
      <c r="A236" s="801" t="s">
        <v>1170</v>
      </c>
      <c r="B236" s="802" t="s">
        <v>395</v>
      </c>
      <c r="C236" s="803">
        <v>1</v>
      </c>
      <c r="D236" s="804">
        <v>1870</v>
      </c>
      <c r="E236" s="805" t="s">
        <v>1398</v>
      </c>
    </row>
    <row r="237" spans="1:5" ht="11.25" customHeight="1">
      <c r="A237" s="801" t="s">
        <v>1170</v>
      </c>
      <c r="B237" s="802" t="s">
        <v>395</v>
      </c>
      <c r="C237" s="803">
        <v>1</v>
      </c>
      <c r="D237" s="804">
        <v>1870</v>
      </c>
      <c r="E237" s="805" t="s">
        <v>1399</v>
      </c>
    </row>
    <row r="238" spans="1:5" ht="11.25" customHeight="1">
      <c r="A238" s="801" t="s">
        <v>1170</v>
      </c>
      <c r="B238" s="802" t="s">
        <v>395</v>
      </c>
      <c r="C238" s="803">
        <v>1</v>
      </c>
      <c r="D238" s="804">
        <v>942.68</v>
      </c>
      <c r="E238" s="805" t="s">
        <v>1400</v>
      </c>
    </row>
    <row r="239" spans="1:5" ht="11.25" customHeight="1">
      <c r="A239" s="801" t="s">
        <v>1170</v>
      </c>
      <c r="B239" s="802" t="s">
        <v>395</v>
      </c>
      <c r="C239" s="803">
        <v>1</v>
      </c>
      <c r="D239" s="804">
        <v>1870</v>
      </c>
      <c r="E239" s="805" t="s">
        <v>1401</v>
      </c>
    </row>
    <row r="240" spans="1:5" ht="11.25" customHeight="1">
      <c r="A240" s="801" t="s">
        <v>1170</v>
      </c>
      <c r="B240" s="802" t="s">
        <v>395</v>
      </c>
      <c r="C240" s="803">
        <v>1</v>
      </c>
      <c r="D240" s="804">
        <v>1711.18</v>
      </c>
      <c r="E240" s="805" t="s">
        <v>1402</v>
      </c>
    </row>
    <row r="241" spans="1:5" ht="11.25" customHeight="1">
      <c r="A241" s="801" t="s">
        <v>1170</v>
      </c>
      <c r="B241" s="802" t="s">
        <v>395</v>
      </c>
      <c r="C241" s="803">
        <v>1</v>
      </c>
      <c r="D241" s="804">
        <v>1870</v>
      </c>
      <c r="E241" s="805" t="s">
        <v>1403</v>
      </c>
    </row>
    <row r="242" spans="1:5" ht="11.25" customHeight="1">
      <c r="A242" s="801" t="s">
        <v>1170</v>
      </c>
      <c r="B242" s="802" t="s">
        <v>395</v>
      </c>
      <c r="C242" s="803">
        <v>1</v>
      </c>
      <c r="D242" s="804">
        <v>1870</v>
      </c>
      <c r="E242" s="805" t="s">
        <v>1404</v>
      </c>
    </row>
    <row r="243" spans="1:5" ht="11.25" customHeight="1">
      <c r="A243" s="801" t="s">
        <v>1170</v>
      </c>
      <c r="B243" s="802" t="s">
        <v>395</v>
      </c>
      <c r="C243" s="803">
        <v>1</v>
      </c>
      <c r="D243" s="804">
        <v>1870</v>
      </c>
      <c r="E243" s="805" t="s">
        <v>1405</v>
      </c>
    </row>
    <row r="244" spans="1:5" ht="11.25" customHeight="1">
      <c r="A244" s="801" t="s">
        <v>1170</v>
      </c>
      <c r="B244" s="802" t="s">
        <v>395</v>
      </c>
      <c r="C244" s="803">
        <v>1</v>
      </c>
      <c r="D244" s="804">
        <v>1870</v>
      </c>
      <c r="E244" s="805" t="s">
        <v>1406</v>
      </c>
    </row>
    <row r="245" spans="1:5" ht="11.25" customHeight="1">
      <c r="A245" s="801" t="s">
        <v>1170</v>
      </c>
      <c r="B245" s="802" t="s">
        <v>395</v>
      </c>
      <c r="C245" s="803">
        <v>1</v>
      </c>
      <c r="D245" s="804">
        <v>942.68</v>
      </c>
      <c r="E245" s="805" t="s">
        <v>1407</v>
      </c>
    </row>
    <row r="246" spans="1:5" ht="11.25" customHeight="1">
      <c r="A246" s="801" t="s">
        <v>1170</v>
      </c>
      <c r="B246" s="802" t="s">
        <v>395</v>
      </c>
      <c r="C246" s="803">
        <v>1</v>
      </c>
      <c r="D246" s="804">
        <v>1870</v>
      </c>
      <c r="E246" s="805" t="s">
        <v>1408</v>
      </c>
    </row>
    <row r="247" spans="1:5" ht="11.25" customHeight="1">
      <c r="A247" s="801" t="s">
        <v>1170</v>
      </c>
      <c r="B247" s="802" t="s">
        <v>395</v>
      </c>
      <c r="C247" s="803">
        <v>1</v>
      </c>
      <c r="D247" s="804">
        <v>1870</v>
      </c>
      <c r="E247" s="805" t="s">
        <v>1409</v>
      </c>
    </row>
    <row r="248" spans="1:5" ht="11.25" customHeight="1">
      <c r="A248" s="801" t="s">
        <v>1170</v>
      </c>
      <c r="B248" s="802" t="s">
        <v>395</v>
      </c>
      <c r="C248" s="803">
        <v>1</v>
      </c>
      <c r="D248" s="804">
        <v>1870</v>
      </c>
      <c r="E248" s="805" t="s">
        <v>1410</v>
      </c>
    </row>
    <row r="249" spans="1:5" ht="11.25" customHeight="1">
      <c r="A249" s="801" t="s">
        <v>1170</v>
      </c>
      <c r="B249" s="802" t="s">
        <v>395</v>
      </c>
      <c r="C249" s="803">
        <v>1</v>
      </c>
      <c r="D249" s="804">
        <v>1870</v>
      </c>
      <c r="E249" s="805" t="s">
        <v>1411</v>
      </c>
    </row>
    <row r="250" spans="1:5" ht="21.75" customHeight="1">
      <c r="A250" s="801" t="s">
        <v>1165</v>
      </c>
      <c r="B250" s="802" t="s">
        <v>1168</v>
      </c>
      <c r="C250" s="803">
        <v>1</v>
      </c>
      <c r="D250" s="804">
        <v>3344704.67</v>
      </c>
      <c r="E250" s="805" t="s">
        <v>1412</v>
      </c>
    </row>
    <row r="251" spans="1:5" ht="21.75" customHeight="1">
      <c r="A251" s="801" t="s">
        <v>1165</v>
      </c>
      <c r="B251" s="802" t="s">
        <v>1168</v>
      </c>
      <c r="C251" s="803">
        <v>1</v>
      </c>
      <c r="D251" s="804">
        <v>2445536.4300000002</v>
      </c>
      <c r="E251" s="805" t="s">
        <v>1412</v>
      </c>
    </row>
    <row r="252" spans="1:5" ht="21.75" customHeight="1">
      <c r="A252" s="801" t="s">
        <v>1165</v>
      </c>
      <c r="B252" s="802" t="s">
        <v>1168</v>
      </c>
      <c r="C252" s="803">
        <v>1</v>
      </c>
      <c r="D252" s="804">
        <v>19994026.800000001</v>
      </c>
      <c r="E252" s="805" t="s">
        <v>1412</v>
      </c>
    </row>
    <row r="253" spans="1:5" ht="21.75" customHeight="1">
      <c r="A253" s="801" t="s">
        <v>1165</v>
      </c>
      <c r="B253" s="802" t="s">
        <v>1168</v>
      </c>
      <c r="C253" s="803">
        <v>1</v>
      </c>
      <c r="D253" s="804">
        <v>4993568</v>
      </c>
      <c r="E253" s="805" t="s">
        <v>1412</v>
      </c>
    </row>
    <row r="254" spans="1:5">
      <c r="A254" s="801"/>
      <c r="B254" s="802"/>
      <c r="C254" s="803"/>
      <c r="D254" s="804"/>
      <c r="E254" s="805"/>
    </row>
    <row r="255" spans="1:5">
      <c r="A255" s="802" t="s">
        <v>1413</v>
      </c>
      <c r="B255" s="806"/>
      <c r="C255" s="806"/>
      <c r="D255" s="804">
        <f>SUM(D7:D254)</f>
        <v>61268730.679999992</v>
      </c>
      <c r="E255" s="807"/>
    </row>
  </sheetData>
  <mergeCells count="7">
    <mergeCell ref="A1:E1"/>
    <mergeCell ref="A3:E3"/>
    <mergeCell ref="A4:E4"/>
    <mergeCell ref="A5:A6"/>
    <mergeCell ref="B5:C5"/>
    <mergeCell ref="D5:D6"/>
    <mergeCell ref="E5:E6"/>
  </mergeCells>
  <conditionalFormatting sqref="A4">
    <cfRule type="cellIs" dxfId="16" priority="1" stopIfTrue="1" operator="equal">
      <formula>"VAYA A LA HOJA INICIO Y SELECIONE EL PERIODO CORRESPONDIENTE A ESTE INFORME"</formula>
    </cfRule>
  </conditionalFormatting>
  <printOptions horizontalCentered="1"/>
  <pageMargins left="0.39370078740157483" right="0.39370078740157483" top="1.1811023622047245" bottom="1.0629921259842521" header="0.39370078740157483" footer="0.59055118110236227"/>
  <pageSetup scale="88" fitToHeight="0" orientation="landscape" horizontalDpi="4294967294" verticalDpi="4294967294" r:id="rId1"/>
  <headerFooter scaleWithDoc="0">
    <oddHeader>&amp;C&amp;G</oddHeader>
    <oddFooter>&amp;R&amp;G</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H39"/>
  <sheetViews>
    <sheetView showGridLines="0" view="pageBreakPreview" zoomScaleSheetLayoutView="100" workbookViewId="0">
      <selection activeCell="K30" sqref="K30"/>
    </sheetView>
  </sheetViews>
  <sheetFormatPr baseColWidth="10" defaultColWidth="9.140625" defaultRowHeight="13.5"/>
  <cols>
    <col min="1" max="1" width="34.7109375" style="1" customWidth="1"/>
    <col min="2" max="2" width="31.140625" style="1" customWidth="1"/>
    <col min="3" max="3" width="38" style="1" customWidth="1"/>
    <col min="4" max="4" width="12.5703125" style="1" bestFit="1" customWidth="1"/>
    <col min="5" max="7" width="15.7109375" style="1" customWidth="1"/>
    <col min="8" max="8" width="10.140625" style="1" customWidth="1"/>
    <col min="9" max="9" width="3.42578125" style="1" customWidth="1"/>
    <col min="10" max="256" width="9.140625" style="1"/>
    <col min="257" max="257" width="34.7109375" style="1" customWidth="1"/>
    <col min="258" max="258" width="31.140625" style="1" customWidth="1"/>
    <col min="259" max="259" width="38" style="1" customWidth="1"/>
    <col min="260" max="260" width="12.5703125" style="1" bestFit="1" customWidth="1"/>
    <col min="261" max="263" width="15.7109375" style="1" customWidth="1"/>
    <col min="264" max="264" width="9" style="1" customWidth="1"/>
    <col min="265" max="512" width="9.140625" style="1"/>
    <col min="513" max="513" width="34.7109375" style="1" customWidth="1"/>
    <col min="514" max="514" width="31.140625" style="1" customWidth="1"/>
    <col min="515" max="515" width="38" style="1" customWidth="1"/>
    <col min="516" max="516" width="12.5703125" style="1" bestFit="1" customWidth="1"/>
    <col min="517" max="519" width="15.7109375" style="1" customWidth="1"/>
    <col min="520" max="520" width="9" style="1" customWidth="1"/>
    <col min="521" max="768" width="9.140625" style="1"/>
    <col min="769" max="769" width="34.7109375" style="1" customWidth="1"/>
    <col min="770" max="770" width="31.140625" style="1" customWidth="1"/>
    <col min="771" max="771" width="38" style="1" customWidth="1"/>
    <col min="772" max="772" width="12.5703125" style="1" bestFit="1" customWidth="1"/>
    <col min="773" max="775" width="15.7109375" style="1" customWidth="1"/>
    <col min="776" max="776" width="9" style="1" customWidth="1"/>
    <col min="777" max="1024" width="9.140625" style="1"/>
    <col min="1025" max="1025" width="34.7109375" style="1" customWidth="1"/>
    <col min="1026" max="1026" width="31.140625" style="1" customWidth="1"/>
    <col min="1027" max="1027" width="38" style="1" customWidth="1"/>
    <col min="1028" max="1028" width="12.5703125" style="1" bestFit="1" customWidth="1"/>
    <col min="1029" max="1031" width="15.7109375" style="1" customWidth="1"/>
    <col min="1032" max="1032" width="9" style="1" customWidth="1"/>
    <col min="1033" max="1280" width="9.140625" style="1"/>
    <col min="1281" max="1281" width="34.7109375" style="1" customWidth="1"/>
    <col min="1282" max="1282" width="31.140625" style="1" customWidth="1"/>
    <col min="1283" max="1283" width="38" style="1" customWidth="1"/>
    <col min="1284" max="1284" width="12.5703125" style="1" bestFit="1" customWidth="1"/>
    <col min="1285" max="1287" width="15.7109375" style="1" customWidth="1"/>
    <col min="1288" max="1288" width="9" style="1" customWidth="1"/>
    <col min="1289" max="1536" width="9.140625" style="1"/>
    <col min="1537" max="1537" width="34.7109375" style="1" customWidth="1"/>
    <col min="1538" max="1538" width="31.140625" style="1" customWidth="1"/>
    <col min="1539" max="1539" width="38" style="1" customWidth="1"/>
    <col min="1540" max="1540" width="12.5703125" style="1" bestFit="1" customWidth="1"/>
    <col min="1541" max="1543" width="15.7109375" style="1" customWidth="1"/>
    <col min="1544" max="1544" width="9" style="1" customWidth="1"/>
    <col min="1545" max="1792" width="9.140625" style="1"/>
    <col min="1793" max="1793" width="34.7109375" style="1" customWidth="1"/>
    <col min="1794" max="1794" width="31.140625" style="1" customWidth="1"/>
    <col min="1795" max="1795" width="38" style="1" customWidth="1"/>
    <col min="1796" max="1796" width="12.5703125" style="1" bestFit="1" customWidth="1"/>
    <col min="1797" max="1799" width="15.7109375" style="1" customWidth="1"/>
    <col min="1800" max="1800" width="9" style="1" customWidth="1"/>
    <col min="1801" max="2048" width="9.140625" style="1"/>
    <col min="2049" max="2049" width="34.7109375" style="1" customWidth="1"/>
    <col min="2050" max="2050" width="31.140625" style="1" customWidth="1"/>
    <col min="2051" max="2051" width="38" style="1" customWidth="1"/>
    <col min="2052" max="2052" width="12.5703125" style="1" bestFit="1" customWidth="1"/>
    <col min="2053" max="2055" width="15.7109375" style="1" customWidth="1"/>
    <col min="2056" max="2056" width="9" style="1" customWidth="1"/>
    <col min="2057" max="2304" width="9.140625" style="1"/>
    <col min="2305" max="2305" width="34.7109375" style="1" customWidth="1"/>
    <col min="2306" max="2306" width="31.140625" style="1" customWidth="1"/>
    <col min="2307" max="2307" width="38" style="1" customWidth="1"/>
    <col min="2308" max="2308" width="12.5703125" style="1" bestFit="1" customWidth="1"/>
    <col min="2309" max="2311" width="15.7109375" style="1" customWidth="1"/>
    <col min="2312" max="2312" width="9" style="1" customWidth="1"/>
    <col min="2313" max="2560" width="9.140625" style="1"/>
    <col min="2561" max="2561" width="34.7109375" style="1" customWidth="1"/>
    <col min="2562" max="2562" width="31.140625" style="1" customWidth="1"/>
    <col min="2563" max="2563" width="38" style="1" customWidth="1"/>
    <col min="2564" max="2564" width="12.5703125" style="1" bestFit="1" customWidth="1"/>
    <col min="2565" max="2567" width="15.7109375" style="1" customWidth="1"/>
    <col min="2568" max="2568" width="9" style="1" customWidth="1"/>
    <col min="2569" max="2816" width="9.140625" style="1"/>
    <col min="2817" max="2817" width="34.7109375" style="1" customWidth="1"/>
    <col min="2818" max="2818" width="31.140625" style="1" customWidth="1"/>
    <col min="2819" max="2819" width="38" style="1" customWidth="1"/>
    <col min="2820" max="2820" width="12.5703125" style="1" bestFit="1" customWidth="1"/>
    <col min="2821" max="2823" width="15.7109375" style="1" customWidth="1"/>
    <col min="2824" max="2824" width="9" style="1" customWidth="1"/>
    <col min="2825" max="3072" width="9.140625" style="1"/>
    <col min="3073" max="3073" width="34.7109375" style="1" customWidth="1"/>
    <col min="3074" max="3074" width="31.140625" style="1" customWidth="1"/>
    <col min="3075" max="3075" width="38" style="1" customWidth="1"/>
    <col min="3076" max="3076" width="12.5703125" style="1" bestFit="1" customWidth="1"/>
    <col min="3077" max="3079" width="15.7109375" style="1" customWidth="1"/>
    <col min="3080" max="3080" width="9" style="1" customWidth="1"/>
    <col min="3081" max="3328" width="9.140625" style="1"/>
    <col min="3329" max="3329" width="34.7109375" style="1" customWidth="1"/>
    <col min="3330" max="3330" width="31.140625" style="1" customWidth="1"/>
    <col min="3331" max="3331" width="38" style="1" customWidth="1"/>
    <col min="3332" max="3332" width="12.5703125" style="1" bestFit="1" customWidth="1"/>
    <col min="3333" max="3335" width="15.7109375" style="1" customWidth="1"/>
    <col min="3336" max="3336" width="9" style="1" customWidth="1"/>
    <col min="3337" max="3584" width="9.140625" style="1"/>
    <col min="3585" max="3585" width="34.7109375" style="1" customWidth="1"/>
    <col min="3586" max="3586" width="31.140625" style="1" customWidth="1"/>
    <col min="3587" max="3587" width="38" style="1" customWidth="1"/>
    <col min="3588" max="3588" width="12.5703125" style="1" bestFit="1" customWidth="1"/>
    <col min="3589" max="3591" width="15.7109375" style="1" customWidth="1"/>
    <col min="3592" max="3592" width="9" style="1" customWidth="1"/>
    <col min="3593" max="3840" width="9.140625" style="1"/>
    <col min="3841" max="3841" width="34.7109375" style="1" customWidth="1"/>
    <col min="3842" max="3842" width="31.140625" style="1" customWidth="1"/>
    <col min="3843" max="3843" width="38" style="1" customWidth="1"/>
    <col min="3844" max="3844" width="12.5703125" style="1" bestFit="1" customWidth="1"/>
    <col min="3845" max="3847" width="15.7109375" style="1" customWidth="1"/>
    <col min="3848" max="3848" width="9" style="1" customWidth="1"/>
    <col min="3849" max="4096" width="9.140625" style="1"/>
    <col min="4097" max="4097" width="34.7109375" style="1" customWidth="1"/>
    <col min="4098" max="4098" width="31.140625" style="1" customWidth="1"/>
    <col min="4099" max="4099" width="38" style="1" customWidth="1"/>
    <col min="4100" max="4100" width="12.5703125" style="1" bestFit="1" customWidth="1"/>
    <col min="4101" max="4103" width="15.7109375" style="1" customWidth="1"/>
    <col min="4104" max="4104" width="9" style="1" customWidth="1"/>
    <col min="4105" max="4352" width="9.140625" style="1"/>
    <col min="4353" max="4353" width="34.7109375" style="1" customWidth="1"/>
    <col min="4354" max="4354" width="31.140625" style="1" customWidth="1"/>
    <col min="4355" max="4355" width="38" style="1" customWidth="1"/>
    <col min="4356" max="4356" width="12.5703125" style="1" bestFit="1" customWidth="1"/>
    <col min="4357" max="4359" width="15.7109375" style="1" customWidth="1"/>
    <col min="4360" max="4360" width="9" style="1" customWidth="1"/>
    <col min="4361" max="4608" width="9.140625" style="1"/>
    <col min="4609" max="4609" width="34.7109375" style="1" customWidth="1"/>
    <col min="4610" max="4610" width="31.140625" style="1" customWidth="1"/>
    <col min="4611" max="4611" width="38" style="1" customWidth="1"/>
    <col min="4612" max="4612" width="12.5703125" style="1" bestFit="1" customWidth="1"/>
    <col min="4613" max="4615" width="15.7109375" style="1" customWidth="1"/>
    <col min="4616" max="4616" width="9" style="1" customWidth="1"/>
    <col min="4617" max="4864" width="9.140625" style="1"/>
    <col min="4865" max="4865" width="34.7109375" style="1" customWidth="1"/>
    <col min="4866" max="4866" width="31.140625" style="1" customWidth="1"/>
    <col min="4867" max="4867" width="38" style="1" customWidth="1"/>
    <col min="4868" max="4868" width="12.5703125" style="1" bestFit="1" customWidth="1"/>
    <col min="4869" max="4871" width="15.7109375" style="1" customWidth="1"/>
    <col min="4872" max="4872" width="9" style="1" customWidth="1"/>
    <col min="4873" max="5120" width="9.140625" style="1"/>
    <col min="5121" max="5121" width="34.7109375" style="1" customWidth="1"/>
    <col min="5122" max="5122" width="31.140625" style="1" customWidth="1"/>
    <col min="5123" max="5123" width="38" style="1" customWidth="1"/>
    <col min="5124" max="5124" width="12.5703125" style="1" bestFit="1" customWidth="1"/>
    <col min="5125" max="5127" width="15.7109375" style="1" customWidth="1"/>
    <col min="5128" max="5128" width="9" style="1" customWidth="1"/>
    <col min="5129" max="5376" width="9.140625" style="1"/>
    <col min="5377" max="5377" width="34.7109375" style="1" customWidth="1"/>
    <col min="5378" max="5378" width="31.140625" style="1" customWidth="1"/>
    <col min="5379" max="5379" width="38" style="1" customWidth="1"/>
    <col min="5380" max="5380" width="12.5703125" style="1" bestFit="1" customWidth="1"/>
    <col min="5381" max="5383" width="15.7109375" style="1" customWidth="1"/>
    <col min="5384" max="5384" width="9" style="1" customWidth="1"/>
    <col min="5385" max="5632" width="9.140625" style="1"/>
    <col min="5633" max="5633" width="34.7109375" style="1" customWidth="1"/>
    <col min="5634" max="5634" width="31.140625" style="1" customWidth="1"/>
    <col min="5635" max="5635" width="38" style="1" customWidth="1"/>
    <col min="5636" max="5636" width="12.5703125" style="1" bestFit="1" customWidth="1"/>
    <col min="5637" max="5639" width="15.7109375" style="1" customWidth="1"/>
    <col min="5640" max="5640" width="9" style="1" customWidth="1"/>
    <col min="5641" max="5888" width="9.140625" style="1"/>
    <col min="5889" max="5889" width="34.7109375" style="1" customWidth="1"/>
    <col min="5890" max="5890" width="31.140625" style="1" customWidth="1"/>
    <col min="5891" max="5891" width="38" style="1" customWidth="1"/>
    <col min="5892" max="5892" width="12.5703125" style="1" bestFit="1" customWidth="1"/>
    <col min="5893" max="5895" width="15.7109375" style="1" customWidth="1"/>
    <col min="5896" max="5896" width="9" style="1" customWidth="1"/>
    <col min="5897" max="6144" width="9.140625" style="1"/>
    <col min="6145" max="6145" width="34.7109375" style="1" customWidth="1"/>
    <col min="6146" max="6146" width="31.140625" style="1" customWidth="1"/>
    <col min="6147" max="6147" width="38" style="1" customWidth="1"/>
    <col min="6148" max="6148" width="12.5703125" style="1" bestFit="1" customWidth="1"/>
    <col min="6149" max="6151" width="15.7109375" style="1" customWidth="1"/>
    <col min="6152" max="6152" width="9" style="1" customWidth="1"/>
    <col min="6153" max="6400" width="9.140625" style="1"/>
    <col min="6401" max="6401" width="34.7109375" style="1" customWidth="1"/>
    <col min="6402" max="6402" width="31.140625" style="1" customWidth="1"/>
    <col min="6403" max="6403" width="38" style="1" customWidth="1"/>
    <col min="6404" max="6404" width="12.5703125" style="1" bestFit="1" customWidth="1"/>
    <col min="6405" max="6407" width="15.7109375" style="1" customWidth="1"/>
    <col min="6408" max="6408" width="9" style="1" customWidth="1"/>
    <col min="6409" max="6656" width="9.140625" style="1"/>
    <col min="6657" max="6657" width="34.7109375" style="1" customWidth="1"/>
    <col min="6658" max="6658" width="31.140625" style="1" customWidth="1"/>
    <col min="6659" max="6659" width="38" style="1" customWidth="1"/>
    <col min="6660" max="6660" width="12.5703125" style="1" bestFit="1" customWidth="1"/>
    <col min="6661" max="6663" width="15.7109375" style="1" customWidth="1"/>
    <col min="6664" max="6664" width="9" style="1" customWidth="1"/>
    <col min="6665" max="6912" width="9.140625" style="1"/>
    <col min="6913" max="6913" width="34.7109375" style="1" customWidth="1"/>
    <col min="6914" max="6914" width="31.140625" style="1" customWidth="1"/>
    <col min="6915" max="6915" width="38" style="1" customWidth="1"/>
    <col min="6916" max="6916" width="12.5703125" style="1" bestFit="1" customWidth="1"/>
    <col min="6917" max="6919" width="15.7109375" style="1" customWidth="1"/>
    <col min="6920" max="6920" width="9" style="1" customWidth="1"/>
    <col min="6921" max="7168" width="9.140625" style="1"/>
    <col min="7169" max="7169" width="34.7109375" style="1" customWidth="1"/>
    <col min="7170" max="7170" width="31.140625" style="1" customWidth="1"/>
    <col min="7171" max="7171" width="38" style="1" customWidth="1"/>
    <col min="7172" max="7172" width="12.5703125" style="1" bestFit="1" customWidth="1"/>
    <col min="7173" max="7175" width="15.7109375" style="1" customWidth="1"/>
    <col min="7176" max="7176" width="9" style="1" customWidth="1"/>
    <col min="7177" max="7424" width="9.140625" style="1"/>
    <col min="7425" max="7425" width="34.7109375" style="1" customWidth="1"/>
    <col min="7426" max="7426" width="31.140625" style="1" customWidth="1"/>
    <col min="7427" max="7427" width="38" style="1" customWidth="1"/>
    <col min="7428" max="7428" width="12.5703125" style="1" bestFit="1" customWidth="1"/>
    <col min="7429" max="7431" width="15.7109375" style="1" customWidth="1"/>
    <col min="7432" max="7432" width="9" style="1" customWidth="1"/>
    <col min="7433" max="7680" width="9.140625" style="1"/>
    <col min="7681" max="7681" width="34.7109375" style="1" customWidth="1"/>
    <col min="7682" max="7682" width="31.140625" style="1" customWidth="1"/>
    <col min="7683" max="7683" width="38" style="1" customWidth="1"/>
    <col min="7684" max="7684" width="12.5703125" style="1" bestFit="1" customWidth="1"/>
    <col min="7685" max="7687" width="15.7109375" style="1" customWidth="1"/>
    <col min="7688" max="7688" width="9" style="1" customWidth="1"/>
    <col min="7689" max="7936" width="9.140625" style="1"/>
    <col min="7937" max="7937" width="34.7109375" style="1" customWidth="1"/>
    <col min="7938" max="7938" width="31.140625" style="1" customWidth="1"/>
    <col min="7939" max="7939" width="38" style="1" customWidth="1"/>
    <col min="7940" max="7940" width="12.5703125" style="1" bestFit="1" customWidth="1"/>
    <col min="7941" max="7943" width="15.7109375" style="1" customWidth="1"/>
    <col min="7944" max="7944" width="9" style="1" customWidth="1"/>
    <col min="7945" max="8192" width="9.140625" style="1"/>
    <col min="8193" max="8193" width="34.7109375" style="1" customWidth="1"/>
    <col min="8194" max="8194" width="31.140625" style="1" customWidth="1"/>
    <col min="8195" max="8195" width="38" style="1" customWidth="1"/>
    <col min="8196" max="8196" width="12.5703125" style="1" bestFit="1" customWidth="1"/>
    <col min="8197" max="8199" width="15.7109375" style="1" customWidth="1"/>
    <col min="8200" max="8200" width="9" style="1" customWidth="1"/>
    <col min="8201" max="8448" width="9.140625" style="1"/>
    <col min="8449" max="8449" width="34.7109375" style="1" customWidth="1"/>
    <col min="8450" max="8450" width="31.140625" style="1" customWidth="1"/>
    <col min="8451" max="8451" width="38" style="1" customWidth="1"/>
    <col min="8452" max="8452" width="12.5703125" style="1" bestFit="1" customWidth="1"/>
    <col min="8453" max="8455" width="15.7109375" style="1" customWidth="1"/>
    <col min="8456" max="8456" width="9" style="1" customWidth="1"/>
    <col min="8457" max="8704" width="9.140625" style="1"/>
    <col min="8705" max="8705" width="34.7109375" style="1" customWidth="1"/>
    <col min="8706" max="8706" width="31.140625" style="1" customWidth="1"/>
    <col min="8707" max="8707" width="38" style="1" customWidth="1"/>
    <col min="8708" max="8708" width="12.5703125" style="1" bestFit="1" customWidth="1"/>
    <col min="8709" max="8711" width="15.7109375" style="1" customWidth="1"/>
    <col min="8712" max="8712" width="9" style="1" customWidth="1"/>
    <col min="8713" max="8960" width="9.140625" style="1"/>
    <col min="8961" max="8961" width="34.7109375" style="1" customWidth="1"/>
    <col min="8962" max="8962" width="31.140625" style="1" customWidth="1"/>
    <col min="8963" max="8963" width="38" style="1" customWidth="1"/>
    <col min="8964" max="8964" width="12.5703125" style="1" bestFit="1" customWidth="1"/>
    <col min="8965" max="8967" width="15.7109375" style="1" customWidth="1"/>
    <col min="8968" max="8968" width="9" style="1" customWidth="1"/>
    <col min="8969" max="9216" width="9.140625" style="1"/>
    <col min="9217" max="9217" width="34.7109375" style="1" customWidth="1"/>
    <col min="9218" max="9218" width="31.140625" style="1" customWidth="1"/>
    <col min="9219" max="9219" width="38" style="1" customWidth="1"/>
    <col min="9220" max="9220" width="12.5703125" style="1" bestFit="1" customWidth="1"/>
    <col min="9221" max="9223" width="15.7109375" style="1" customWidth="1"/>
    <col min="9224" max="9224" width="9" style="1" customWidth="1"/>
    <col min="9225" max="9472" width="9.140625" style="1"/>
    <col min="9473" max="9473" width="34.7109375" style="1" customWidth="1"/>
    <col min="9474" max="9474" width="31.140625" style="1" customWidth="1"/>
    <col min="9475" max="9475" width="38" style="1" customWidth="1"/>
    <col min="9476" max="9476" width="12.5703125" style="1" bestFit="1" customWidth="1"/>
    <col min="9477" max="9479" width="15.7109375" style="1" customWidth="1"/>
    <col min="9480" max="9480" width="9" style="1" customWidth="1"/>
    <col min="9481" max="9728" width="9.140625" style="1"/>
    <col min="9729" max="9729" width="34.7109375" style="1" customWidth="1"/>
    <col min="9730" max="9730" width="31.140625" style="1" customWidth="1"/>
    <col min="9731" max="9731" width="38" style="1" customWidth="1"/>
    <col min="9732" max="9732" width="12.5703125" style="1" bestFit="1" customWidth="1"/>
    <col min="9733" max="9735" width="15.7109375" style="1" customWidth="1"/>
    <col min="9736" max="9736" width="9" style="1" customWidth="1"/>
    <col min="9737" max="9984" width="9.140625" style="1"/>
    <col min="9985" max="9985" width="34.7109375" style="1" customWidth="1"/>
    <col min="9986" max="9986" width="31.140625" style="1" customWidth="1"/>
    <col min="9987" max="9987" width="38" style="1" customWidth="1"/>
    <col min="9988" max="9988" width="12.5703125" style="1" bestFit="1" customWidth="1"/>
    <col min="9989" max="9991" width="15.7109375" style="1" customWidth="1"/>
    <col min="9992" max="9992" width="9" style="1" customWidth="1"/>
    <col min="9993" max="10240" width="9.140625" style="1"/>
    <col min="10241" max="10241" width="34.7109375" style="1" customWidth="1"/>
    <col min="10242" max="10242" width="31.140625" style="1" customWidth="1"/>
    <col min="10243" max="10243" width="38" style="1" customWidth="1"/>
    <col min="10244" max="10244" width="12.5703125" style="1" bestFit="1" customWidth="1"/>
    <col min="10245" max="10247" width="15.7109375" style="1" customWidth="1"/>
    <col min="10248" max="10248" width="9" style="1" customWidth="1"/>
    <col min="10249" max="10496" width="9.140625" style="1"/>
    <col min="10497" max="10497" width="34.7109375" style="1" customWidth="1"/>
    <col min="10498" max="10498" width="31.140625" style="1" customWidth="1"/>
    <col min="10499" max="10499" width="38" style="1" customWidth="1"/>
    <col min="10500" max="10500" width="12.5703125" style="1" bestFit="1" customWidth="1"/>
    <col min="10501" max="10503" width="15.7109375" style="1" customWidth="1"/>
    <col min="10504" max="10504" width="9" style="1" customWidth="1"/>
    <col min="10505" max="10752" width="9.140625" style="1"/>
    <col min="10753" max="10753" width="34.7109375" style="1" customWidth="1"/>
    <col min="10754" max="10754" width="31.140625" style="1" customWidth="1"/>
    <col min="10755" max="10755" width="38" style="1" customWidth="1"/>
    <col min="10756" max="10756" width="12.5703125" style="1" bestFit="1" customWidth="1"/>
    <col min="10757" max="10759" width="15.7109375" style="1" customWidth="1"/>
    <col min="10760" max="10760" width="9" style="1" customWidth="1"/>
    <col min="10761" max="11008" width="9.140625" style="1"/>
    <col min="11009" max="11009" width="34.7109375" style="1" customWidth="1"/>
    <col min="11010" max="11010" width="31.140625" style="1" customWidth="1"/>
    <col min="11011" max="11011" width="38" style="1" customWidth="1"/>
    <col min="11012" max="11012" width="12.5703125" style="1" bestFit="1" customWidth="1"/>
    <col min="11013" max="11015" width="15.7109375" style="1" customWidth="1"/>
    <col min="11016" max="11016" width="9" style="1" customWidth="1"/>
    <col min="11017" max="11264" width="9.140625" style="1"/>
    <col min="11265" max="11265" width="34.7109375" style="1" customWidth="1"/>
    <col min="11266" max="11266" width="31.140625" style="1" customWidth="1"/>
    <col min="11267" max="11267" width="38" style="1" customWidth="1"/>
    <col min="11268" max="11268" width="12.5703125" style="1" bestFit="1" customWidth="1"/>
    <col min="11269" max="11271" width="15.7109375" style="1" customWidth="1"/>
    <col min="11272" max="11272" width="9" style="1" customWidth="1"/>
    <col min="11273" max="11520" width="9.140625" style="1"/>
    <col min="11521" max="11521" width="34.7109375" style="1" customWidth="1"/>
    <col min="11522" max="11522" width="31.140625" style="1" customWidth="1"/>
    <col min="11523" max="11523" width="38" style="1" customWidth="1"/>
    <col min="11524" max="11524" width="12.5703125" style="1" bestFit="1" customWidth="1"/>
    <col min="11525" max="11527" width="15.7109375" style="1" customWidth="1"/>
    <col min="11528" max="11528" width="9" style="1" customWidth="1"/>
    <col min="11529" max="11776" width="9.140625" style="1"/>
    <col min="11777" max="11777" width="34.7109375" style="1" customWidth="1"/>
    <col min="11778" max="11778" width="31.140625" style="1" customWidth="1"/>
    <col min="11779" max="11779" width="38" style="1" customWidth="1"/>
    <col min="11780" max="11780" width="12.5703125" style="1" bestFit="1" customWidth="1"/>
    <col min="11781" max="11783" width="15.7109375" style="1" customWidth="1"/>
    <col min="11784" max="11784" width="9" style="1" customWidth="1"/>
    <col min="11785" max="12032" width="9.140625" style="1"/>
    <col min="12033" max="12033" width="34.7109375" style="1" customWidth="1"/>
    <col min="12034" max="12034" width="31.140625" style="1" customWidth="1"/>
    <col min="12035" max="12035" width="38" style="1" customWidth="1"/>
    <col min="12036" max="12036" width="12.5703125" style="1" bestFit="1" customWidth="1"/>
    <col min="12037" max="12039" width="15.7109375" style="1" customWidth="1"/>
    <col min="12040" max="12040" width="9" style="1" customWidth="1"/>
    <col min="12041" max="12288" width="9.140625" style="1"/>
    <col min="12289" max="12289" width="34.7109375" style="1" customWidth="1"/>
    <col min="12290" max="12290" width="31.140625" style="1" customWidth="1"/>
    <col min="12291" max="12291" width="38" style="1" customWidth="1"/>
    <col min="12292" max="12292" width="12.5703125" style="1" bestFit="1" customWidth="1"/>
    <col min="12293" max="12295" width="15.7109375" style="1" customWidth="1"/>
    <col min="12296" max="12296" width="9" style="1" customWidth="1"/>
    <col min="12297" max="12544" width="9.140625" style="1"/>
    <col min="12545" max="12545" width="34.7109375" style="1" customWidth="1"/>
    <col min="12546" max="12546" width="31.140625" style="1" customWidth="1"/>
    <col min="12547" max="12547" width="38" style="1" customWidth="1"/>
    <col min="12548" max="12548" width="12.5703125" style="1" bestFit="1" customWidth="1"/>
    <col min="12549" max="12551" width="15.7109375" style="1" customWidth="1"/>
    <col min="12552" max="12552" width="9" style="1" customWidth="1"/>
    <col min="12553" max="12800" width="9.140625" style="1"/>
    <col min="12801" max="12801" width="34.7109375" style="1" customWidth="1"/>
    <col min="12802" max="12802" width="31.140625" style="1" customWidth="1"/>
    <col min="12803" max="12803" width="38" style="1" customWidth="1"/>
    <col min="12804" max="12804" width="12.5703125" style="1" bestFit="1" customWidth="1"/>
    <col min="12805" max="12807" width="15.7109375" style="1" customWidth="1"/>
    <col min="12808" max="12808" width="9" style="1" customWidth="1"/>
    <col min="12809" max="13056" width="9.140625" style="1"/>
    <col min="13057" max="13057" width="34.7109375" style="1" customWidth="1"/>
    <col min="13058" max="13058" width="31.140625" style="1" customWidth="1"/>
    <col min="13059" max="13059" width="38" style="1" customWidth="1"/>
    <col min="13060" max="13060" width="12.5703125" style="1" bestFit="1" customWidth="1"/>
    <col min="13061" max="13063" width="15.7109375" style="1" customWidth="1"/>
    <col min="13064" max="13064" width="9" style="1" customWidth="1"/>
    <col min="13065" max="13312" width="9.140625" style="1"/>
    <col min="13313" max="13313" width="34.7109375" style="1" customWidth="1"/>
    <col min="13314" max="13314" width="31.140625" style="1" customWidth="1"/>
    <col min="13315" max="13315" width="38" style="1" customWidth="1"/>
    <col min="13316" max="13316" width="12.5703125" style="1" bestFit="1" customWidth="1"/>
    <col min="13317" max="13319" width="15.7109375" style="1" customWidth="1"/>
    <col min="13320" max="13320" width="9" style="1" customWidth="1"/>
    <col min="13321" max="13568" width="9.140625" style="1"/>
    <col min="13569" max="13569" width="34.7109375" style="1" customWidth="1"/>
    <col min="13570" max="13570" width="31.140625" style="1" customWidth="1"/>
    <col min="13571" max="13571" width="38" style="1" customWidth="1"/>
    <col min="13572" max="13572" width="12.5703125" style="1" bestFit="1" customWidth="1"/>
    <col min="13573" max="13575" width="15.7109375" style="1" customWidth="1"/>
    <col min="13576" max="13576" width="9" style="1" customWidth="1"/>
    <col min="13577" max="13824" width="9.140625" style="1"/>
    <col min="13825" max="13825" width="34.7109375" style="1" customWidth="1"/>
    <col min="13826" max="13826" width="31.140625" style="1" customWidth="1"/>
    <col min="13827" max="13827" width="38" style="1" customWidth="1"/>
    <col min="13828" max="13828" width="12.5703125" style="1" bestFit="1" customWidth="1"/>
    <col min="13829" max="13831" width="15.7109375" style="1" customWidth="1"/>
    <col min="13832" max="13832" width="9" style="1" customWidth="1"/>
    <col min="13833" max="14080" width="9.140625" style="1"/>
    <col min="14081" max="14081" width="34.7109375" style="1" customWidth="1"/>
    <col min="14082" max="14082" width="31.140625" style="1" customWidth="1"/>
    <col min="14083" max="14083" width="38" style="1" customWidth="1"/>
    <col min="14084" max="14084" width="12.5703125" style="1" bestFit="1" customWidth="1"/>
    <col min="14085" max="14087" width="15.7109375" style="1" customWidth="1"/>
    <col min="14088" max="14088" width="9" style="1" customWidth="1"/>
    <col min="14089" max="14336" width="9.140625" style="1"/>
    <col min="14337" max="14337" width="34.7109375" style="1" customWidth="1"/>
    <col min="14338" max="14338" width="31.140625" style="1" customWidth="1"/>
    <col min="14339" max="14339" width="38" style="1" customWidth="1"/>
    <col min="14340" max="14340" width="12.5703125" style="1" bestFit="1" customWidth="1"/>
    <col min="14341" max="14343" width="15.7109375" style="1" customWidth="1"/>
    <col min="14344" max="14344" width="9" style="1" customWidth="1"/>
    <col min="14345" max="14592" width="9.140625" style="1"/>
    <col min="14593" max="14593" width="34.7109375" style="1" customWidth="1"/>
    <col min="14594" max="14594" width="31.140625" style="1" customWidth="1"/>
    <col min="14595" max="14595" width="38" style="1" customWidth="1"/>
    <col min="14596" max="14596" width="12.5703125" style="1" bestFit="1" customWidth="1"/>
    <col min="14597" max="14599" width="15.7109375" style="1" customWidth="1"/>
    <col min="14600" max="14600" width="9" style="1" customWidth="1"/>
    <col min="14601" max="14848" width="9.140625" style="1"/>
    <col min="14849" max="14849" width="34.7109375" style="1" customWidth="1"/>
    <col min="14850" max="14850" width="31.140625" style="1" customWidth="1"/>
    <col min="14851" max="14851" width="38" style="1" customWidth="1"/>
    <col min="14852" max="14852" width="12.5703125" style="1" bestFit="1" customWidth="1"/>
    <col min="14853" max="14855" width="15.7109375" style="1" customWidth="1"/>
    <col min="14856" max="14856" width="9" style="1" customWidth="1"/>
    <col min="14857" max="15104" width="9.140625" style="1"/>
    <col min="15105" max="15105" width="34.7109375" style="1" customWidth="1"/>
    <col min="15106" max="15106" width="31.140625" style="1" customWidth="1"/>
    <col min="15107" max="15107" width="38" style="1" customWidth="1"/>
    <col min="15108" max="15108" width="12.5703125" style="1" bestFit="1" customWidth="1"/>
    <col min="15109" max="15111" width="15.7109375" style="1" customWidth="1"/>
    <col min="15112" max="15112" width="9" style="1" customWidth="1"/>
    <col min="15113" max="15360" width="9.140625" style="1"/>
    <col min="15361" max="15361" width="34.7109375" style="1" customWidth="1"/>
    <col min="15362" max="15362" width="31.140625" style="1" customWidth="1"/>
    <col min="15363" max="15363" width="38" style="1" customWidth="1"/>
    <col min="15364" max="15364" width="12.5703125" style="1" bestFit="1" customWidth="1"/>
    <col min="15365" max="15367" width="15.7109375" style="1" customWidth="1"/>
    <col min="15368" max="15368" width="9" style="1" customWidth="1"/>
    <col min="15369" max="15616" width="9.140625" style="1"/>
    <col min="15617" max="15617" width="34.7109375" style="1" customWidth="1"/>
    <col min="15618" max="15618" width="31.140625" style="1" customWidth="1"/>
    <col min="15619" max="15619" width="38" style="1" customWidth="1"/>
    <col min="15620" max="15620" width="12.5703125" style="1" bestFit="1" customWidth="1"/>
    <col min="15621" max="15623" width="15.7109375" style="1" customWidth="1"/>
    <col min="15624" max="15624" width="9" style="1" customWidth="1"/>
    <col min="15625" max="15872" width="9.140625" style="1"/>
    <col min="15873" max="15873" width="34.7109375" style="1" customWidth="1"/>
    <col min="15874" max="15874" width="31.140625" style="1" customWidth="1"/>
    <col min="15875" max="15875" width="38" style="1" customWidth="1"/>
    <col min="15876" max="15876" width="12.5703125" style="1" bestFit="1" customWidth="1"/>
    <col min="15877" max="15879" width="15.7109375" style="1" customWidth="1"/>
    <col min="15880" max="15880" width="9" style="1" customWidth="1"/>
    <col min="15881" max="16128" width="9.140625" style="1"/>
    <col min="16129" max="16129" width="34.7109375" style="1" customWidth="1"/>
    <col min="16130" max="16130" width="31.140625" style="1" customWidth="1"/>
    <col min="16131" max="16131" width="38" style="1" customWidth="1"/>
    <col min="16132" max="16132" width="12.5703125" style="1" bestFit="1" customWidth="1"/>
    <col min="16133" max="16135" width="15.7109375" style="1" customWidth="1"/>
    <col min="16136" max="16136" width="9" style="1" customWidth="1"/>
    <col min="16137" max="16384" width="9.140625" style="1"/>
  </cols>
  <sheetData>
    <row r="1" spans="1:8" s="7" customFormat="1" ht="35.1" customHeight="1">
      <c r="A1" s="1310" t="s">
        <v>371</v>
      </c>
      <c r="B1" s="1311"/>
      <c r="C1" s="1311"/>
      <c r="D1" s="1311"/>
      <c r="E1" s="1311"/>
      <c r="F1" s="1311"/>
      <c r="G1" s="1311"/>
      <c r="H1" s="1312"/>
    </row>
    <row r="2" spans="1:8" s="415" customFormat="1" ht="19.5" customHeight="1">
      <c r="A2" s="1313" t="s">
        <v>387</v>
      </c>
      <c r="B2" s="1314"/>
      <c r="C2" s="231"/>
      <c r="D2" s="231"/>
      <c r="E2" s="231"/>
      <c r="F2" s="231"/>
      <c r="G2" s="231"/>
      <c r="H2" s="232"/>
    </row>
    <row r="3" spans="1:8" s="7" customFormat="1" ht="19.5" customHeight="1">
      <c r="A3" s="1315" t="s">
        <v>372</v>
      </c>
      <c r="B3" s="1315" t="s">
        <v>373</v>
      </c>
      <c r="C3" s="1315" t="s">
        <v>374</v>
      </c>
      <c r="D3" s="1315" t="s">
        <v>375</v>
      </c>
      <c r="E3" s="1317" t="s">
        <v>112</v>
      </c>
      <c r="F3" s="1318"/>
      <c r="G3" s="1318"/>
      <c r="H3" s="1319"/>
    </row>
    <row r="4" spans="1:8" s="2" customFormat="1" ht="44.25" customHeight="1">
      <c r="A4" s="1316"/>
      <c r="B4" s="1316"/>
      <c r="C4" s="1316"/>
      <c r="D4" s="1316"/>
      <c r="E4" s="233" t="s">
        <v>376</v>
      </c>
      <c r="F4" s="315" t="s">
        <v>377</v>
      </c>
      <c r="G4" s="233" t="s">
        <v>378</v>
      </c>
      <c r="H4" s="233" t="s">
        <v>379</v>
      </c>
    </row>
    <row r="5" spans="1:8" s="7" customFormat="1" ht="12">
      <c r="A5" s="234"/>
      <c r="B5" s="234"/>
      <c r="C5" s="234"/>
      <c r="D5" s="234"/>
      <c r="E5" s="234"/>
      <c r="F5" s="234"/>
      <c r="G5" s="234"/>
      <c r="H5" s="234"/>
    </row>
    <row r="6" spans="1:8" s="7" customFormat="1" ht="12">
      <c r="A6" s="235"/>
      <c r="B6" s="235"/>
      <c r="C6" s="235"/>
      <c r="D6" s="235"/>
      <c r="E6" s="235"/>
      <c r="F6" s="235"/>
      <c r="G6" s="235"/>
      <c r="H6" s="235"/>
    </row>
    <row r="7" spans="1:8" s="7" customFormat="1" ht="12">
      <c r="A7" s="235"/>
      <c r="B7" s="235"/>
      <c r="C7" s="235"/>
      <c r="D7" s="235"/>
      <c r="E7" s="235"/>
      <c r="F7" s="235"/>
      <c r="G7" s="235"/>
      <c r="H7" s="235"/>
    </row>
    <row r="8" spans="1:8" s="7" customFormat="1" ht="12">
      <c r="A8" s="235"/>
      <c r="B8" s="235"/>
      <c r="C8" s="235"/>
      <c r="D8" s="235"/>
      <c r="E8" s="235"/>
      <c r="F8" s="235"/>
      <c r="G8" s="235"/>
      <c r="H8" s="235"/>
    </row>
    <row r="9" spans="1:8" s="7" customFormat="1" ht="12">
      <c r="A9" s="235"/>
      <c r="B9" s="235"/>
      <c r="C9" s="235"/>
      <c r="D9" s="235"/>
      <c r="E9" s="235"/>
      <c r="F9" s="235"/>
      <c r="G9" s="235"/>
      <c r="H9" s="235"/>
    </row>
    <row r="10" spans="1:8" s="7" customFormat="1" ht="12">
      <c r="A10" s="235"/>
      <c r="B10" s="235"/>
      <c r="C10" s="235"/>
      <c r="D10" s="235"/>
      <c r="E10" s="235"/>
      <c r="F10" s="235"/>
      <c r="G10" s="235"/>
      <c r="H10" s="235"/>
    </row>
    <row r="11" spans="1:8" s="7" customFormat="1" ht="12">
      <c r="A11" s="235"/>
      <c r="B11" s="235"/>
      <c r="C11" s="235"/>
      <c r="D11" s="235"/>
      <c r="E11" s="235"/>
      <c r="F11" s="235"/>
      <c r="G11" s="235"/>
      <c r="H11" s="235"/>
    </row>
    <row r="12" spans="1:8" s="7" customFormat="1" ht="12">
      <c r="A12" s="235"/>
      <c r="B12" s="235"/>
      <c r="C12" s="235"/>
      <c r="D12" s="235"/>
      <c r="E12" s="235"/>
      <c r="F12" s="235"/>
      <c r="G12" s="235"/>
      <c r="H12" s="235"/>
    </row>
    <row r="13" spans="1:8" s="7" customFormat="1" ht="12">
      <c r="A13" s="235"/>
      <c r="B13" s="235"/>
      <c r="C13" s="235"/>
      <c r="D13" s="235"/>
      <c r="E13" s="235"/>
      <c r="F13" s="235"/>
      <c r="G13" s="235"/>
      <c r="H13" s="235"/>
    </row>
    <row r="14" spans="1:8" s="7" customFormat="1" ht="12">
      <c r="A14" s="235"/>
      <c r="B14" s="235"/>
      <c r="C14" s="235"/>
      <c r="D14" s="235"/>
      <c r="E14" s="235"/>
      <c r="F14" s="235"/>
      <c r="G14" s="235"/>
      <c r="H14" s="235"/>
    </row>
    <row r="15" spans="1:8" s="7" customFormat="1" ht="12">
      <c r="A15" s="235"/>
      <c r="B15" s="235"/>
      <c r="C15" s="235"/>
      <c r="D15" s="235"/>
      <c r="E15" s="235"/>
      <c r="F15" s="235"/>
      <c r="G15" s="235"/>
      <c r="H15" s="235"/>
    </row>
    <row r="16" spans="1:8" s="7" customFormat="1" ht="12">
      <c r="A16" s="235"/>
      <c r="B16" s="235"/>
      <c r="C16" s="235"/>
      <c r="D16" s="235"/>
      <c r="E16" s="235"/>
      <c r="F16" s="235"/>
      <c r="G16" s="235"/>
      <c r="H16" s="235"/>
    </row>
    <row r="17" spans="1:8" s="7" customFormat="1" ht="12">
      <c r="A17" s="235"/>
      <c r="B17" s="235"/>
      <c r="C17" s="235"/>
      <c r="D17" s="235"/>
      <c r="E17" s="235"/>
      <c r="F17" s="235"/>
      <c r="G17" s="235"/>
      <c r="H17" s="235"/>
    </row>
    <row r="18" spans="1:8" s="7" customFormat="1" ht="12">
      <c r="A18" s="235"/>
      <c r="B18" s="235"/>
      <c r="C18" s="235"/>
      <c r="D18" s="235"/>
      <c r="E18" s="235"/>
      <c r="F18" s="235"/>
      <c r="G18" s="235"/>
      <c r="H18" s="235"/>
    </row>
    <row r="19" spans="1:8" s="7" customFormat="1" ht="12">
      <c r="A19" s="235"/>
      <c r="B19" s="235"/>
      <c r="C19" s="235"/>
      <c r="D19" s="235"/>
      <c r="E19" s="235"/>
      <c r="F19" s="235"/>
      <c r="G19" s="235"/>
      <c r="H19" s="235"/>
    </row>
    <row r="20" spans="1:8" s="7" customFormat="1" ht="12">
      <c r="A20" s="235"/>
      <c r="B20" s="235"/>
      <c r="C20" s="235"/>
      <c r="D20" s="235"/>
      <c r="E20" s="235"/>
      <c r="F20" s="235"/>
      <c r="G20" s="235"/>
      <c r="H20" s="235"/>
    </row>
    <row r="21" spans="1:8" s="7" customFormat="1" ht="12">
      <c r="A21" s="235"/>
      <c r="B21" s="235"/>
      <c r="C21" s="235"/>
      <c r="D21" s="235"/>
      <c r="E21" s="235"/>
      <c r="F21" s="235"/>
      <c r="G21" s="235"/>
      <c r="H21" s="235"/>
    </row>
    <row r="22" spans="1:8" s="7" customFormat="1" ht="12">
      <c r="A22" s="235"/>
      <c r="B22" s="235"/>
      <c r="C22" s="235"/>
      <c r="D22" s="235"/>
      <c r="E22" s="235"/>
      <c r="F22" s="235"/>
      <c r="G22" s="235"/>
      <c r="H22" s="235"/>
    </row>
    <row r="23" spans="1:8" s="7" customFormat="1" ht="12">
      <c r="A23" s="235"/>
      <c r="B23" s="235"/>
      <c r="C23" s="235"/>
      <c r="D23" s="235"/>
      <c r="E23" s="235"/>
      <c r="F23" s="235"/>
      <c r="G23" s="235"/>
      <c r="H23" s="235"/>
    </row>
    <row r="24" spans="1:8" s="7" customFormat="1" ht="12">
      <c r="A24" s="235"/>
      <c r="B24" s="235"/>
      <c r="C24" s="235"/>
      <c r="D24" s="235"/>
      <c r="E24" s="235"/>
      <c r="F24" s="235"/>
      <c r="G24" s="235"/>
      <c r="H24" s="235"/>
    </row>
    <row r="25" spans="1:8" s="7" customFormat="1" ht="12">
      <c r="A25" s="235"/>
      <c r="B25" s="235"/>
      <c r="C25" s="235"/>
      <c r="D25" s="235"/>
      <c r="E25" s="235"/>
      <c r="F25" s="235"/>
      <c r="G25" s="235"/>
      <c r="H25" s="235"/>
    </row>
    <row r="26" spans="1:8" s="7" customFormat="1" ht="12">
      <c r="A26" s="235"/>
      <c r="B26" s="235"/>
      <c r="C26" s="235"/>
      <c r="D26" s="235"/>
      <c r="E26" s="235"/>
      <c r="F26" s="235"/>
      <c r="G26" s="235"/>
      <c r="H26" s="235"/>
    </row>
    <row r="27" spans="1:8" s="7" customFormat="1" ht="12">
      <c r="A27" s="235"/>
      <c r="B27" s="235"/>
      <c r="C27" s="235"/>
      <c r="D27" s="235"/>
      <c r="E27" s="235"/>
      <c r="F27" s="235"/>
      <c r="G27" s="235"/>
      <c r="H27" s="235"/>
    </row>
    <row r="28" spans="1:8" s="7" customFormat="1" ht="12">
      <c r="A28" s="236" t="s">
        <v>457</v>
      </c>
      <c r="B28" s="235"/>
      <c r="C28" s="235"/>
      <c r="D28" s="235"/>
      <c r="E28" s="235"/>
      <c r="F28" s="235"/>
      <c r="G28" s="235"/>
      <c r="H28" s="235"/>
    </row>
    <row r="29" spans="1:8">
      <c r="A29" s="235"/>
      <c r="B29" s="235"/>
      <c r="C29" s="235"/>
      <c r="D29" s="235"/>
      <c r="E29" s="235"/>
      <c r="F29" s="235"/>
      <c r="G29" s="235"/>
      <c r="H29" s="235"/>
    </row>
    <row r="30" spans="1:8">
      <c r="A30" s="237"/>
      <c r="B30" s="237"/>
      <c r="C30" s="237"/>
      <c r="D30" s="237"/>
      <c r="E30" s="237"/>
      <c r="F30" s="237"/>
      <c r="G30" s="237"/>
      <c r="H30" s="237"/>
    </row>
    <row r="31" spans="1:8">
      <c r="A31" s="238"/>
      <c r="B31" s="239"/>
      <c r="C31" s="239"/>
      <c r="D31" s="239"/>
      <c r="E31" s="239"/>
      <c r="F31" s="239"/>
      <c r="G31" s="239"/>
      <c r="H31" s="239"/>
    </row>
    <row r="32" spans="1:8">
      <c r="A32" s="238"/>
      <c r="B32" s="239"/>
      <c r="C32" s="239"/>
      <c r="D32" s="239"/>
      <c r="E32" s="239"/>
      <c r="F32" s="239"/>
      <c r="G32" s="239"/>
      <c r="H32" s="239"/>
    </row>
    <row r="33" spans="1:8">
      <c r="A33" s="238"/>
      <c r="B33" s="239"/>
      <c r="C33" s="239"/>
      <c r="D33" s="239"/>
      <c r="E33" s="239"/>
      <c r="F33" s="239"/>
      <c r="G33" s="239"/>
      <c r="H33" s="239"/>
    </row>
    <row r="34" spans="1:8">
      <c r="A34" s="238"/>
      <c r="B34" s="239"/>
      <c r="C34" s="239"/>
      <c r="D34" s="239"/>
      <c r="E34" s="239"/>
      <c r="F34" s="239"/>
      <c r="G34" s="239"/>
      <c r="H34" s="239"/>
    </row>
    <row r="35" spans="1:8">
      <c r="A35" s="238"/>
      <c r="B35" s="239"/>
      <c r="C35" s="239"/>
      <c r="D35" s="239"/>
      <c r="E35" s="239"/>
      <c r="F35" s="239"/>
      <c r="G35" s="239"/>
      <c r="H35" s="239"/>
    </row>
    <row r="36" spans="1:8">
      <c r="A36" s="63"/>
      <c r="B36" s="239"/>
      <c r="C36" s="239"/>
      <c r="D36" s="239"/>
      <c r="E36" s="239"/>
      <c r="F36" s="239"/>
      <c r="G36" s="239"/>
      <c r="H36" s="239"/>
    </row>
    <row r="37" spans="1:8">
      <c r="A37" s="240"/>
      <c r="B37" s="239"/>
      <c r="C37" s="239"/>
      <c r="D37" s="239"/>
      <c r="E37" s="239"/>
      <c r="F37" s="239"/>
      <c r="G37" s="239"/>
      <c r="H37" s="239"/>
    </row>
    <row r="38" spans="1:8" s="211" customFormat="1">
      <c r="A38" s="241" t="s">
        <v>380</v>
      </c>
      <c r="B38" s="242"/>
      <c r="C38" s="243" t="s">
        <v>15</v>
      </c>
      <c r="D38" s="1305" t="s">
        <v>14</v>
      </c>
      <c r="E38" s="1305"/>
      <c r="F38" s="1305"/>
      <c r="G38" s="1305"/>
      <c r="H38" s="1305"/>
    </row>
    <row r="39" spans="1:8" s="211" customFormat="1" ht="42.75" customHeight="1">
      <c r="A39" s="1306" t="s">
        <v>458</v>
      </c>
      <c r="B39" s="1307"/>
      <c r="C39" s="244"/>
      <c r="D39" s="1308" t="s">
        <v>459</v>
      </c>
      <c r="E39" s="1309"/>
      <c r="F39" s="1309"/>
      <c r="G39" s="1309"/>
      <c r="H39" s="1309"/>
    </row>
  </sheetData>
  <mergeCells count="10">
    <mergeCell ref="D38:H38"/>
    <mergeCell ref="A39:B39"/>
    <mergeCell ref="D39:H39"/>
    <mergeCell ref="A1:H1"/>
    <mergeCell ref="A2:B2"/>
    <mergeCell ref="A3:A4"/>
    <mergeCell ref="B3:B4"/>
    <mergeCell ref="C3:C4"/>
    <mergeCell ref="D3:D4"/>
    <mergeCell ref="E3:H3"/>
  </mergeCells>
  <dataValidations count="1">
    <dataValidation allowBlank="1" sqref="A65534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A131070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A19660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A262142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A327678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A393214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A458750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A52428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A589822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A655358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A720894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A786430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A85196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A917502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A983038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xr:uid="{00000000-0002-0000-2600-000000000000}"/>
  </dataValidations>
  <printOptions horizontalCentered="1"/>
  <pageMargins left="0.23622047244094491" right="0.23622047244094491" top="1.3385826771653544" bottom="0.74803149606299213" header="0.31496062992125984" footer="0.31496062992125984"/>
  <pageSetup scale="76" fitToHeight="0" orientation="landscape" r:id="rId1"/>
  <headerFooter scaleWithDoc="0" alignWithMargins="0">
    <oddHeader>&amp;L&amp;G&amp;R&amp;G</oddHead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E42"/>
    <pageSetUpPr fitToPage="1"/>
  </sheetPr>
  <dimension ref="A1:P63"/>
  <sheetViews>
    <sheetView showGridLines="0" view="pageBreakPreview" topLeftCell="A16" zoomScaleSheetLayoutView="100" workbookViewId="0">
      <selection activeCell="G45" sqref="G45"/>
    </sheetView>
  </sheetViews>
  <sheetFormatPr baseColWidth="10" defaultColWidth="11.42578125" defaultRowHeight="13.5"/>
  <cols>
    <col min="1" max="1" width="4.7109375" style="26" customWidth="1"/>
    <col min="2" max="3" width="3.140625" style="26" customWidth="1"/>
    <col min="4" max="4" width="4" style="26" customWidth="1"/>
    <col min="5" max="5" width="5.42578125" style="26" customWidth="1"/>
    <col min="6" max="6" width="39.7109375" style="26" customWidth="1"/>
    <col min="7" max="7" width="11" style="26" customWidth="1"/>
    <col min="8" max="8" width="10.7109375" style="26" customWidth="1"/>
    <col min="9" max="9" width="11.140625" style="26" bestFit="1" customWidth="1"/>
    <col min="10" max="10" width="10.7109375" style="26" bestFit="1" customWidth="1"/>
    <col min="11" max="11" width="15.7109375" style="26" customWidth="1"/>
    <col min="12" max="16" width="14.28515625" style="26" customWidth="1"/>
    <col min="17" max="16384" width="11.42578125" style="26"/>
  </cols>
  <sheetData>
    <row r="1" spans="1:16" s="316" customFormat="1" ht="20.25" customHeight="1">
      <c r="A1" s="1097" t="s">
        <v>123</v>
      </c>
      <c r="B1" s="1098"/>
      <c r="C1" s="1098"/>
      <c r="D1" s="1098"/>
      <c r="E1" s="1098"/>
      <c r="F1" s="1098"/>
      <c r="G1" s="1098"/>
      <c r="H1" s="1098"/>
      <c r="I1" s="1098"/>
      <c r="J1" s="1098"/>
      <c r="K1" s="1098"/>
      <c r="L1" s="1098"/>
      <c r="M1" s="1098"/>
      <c r="N1" s="1098"/>
      <c r="O1" s="1098"/>
      <c r="P1" s="1099"/>
    </row>
    <row r="2" spans="1:16" s="316" customFormat="1" ht="12.75" customHeight="1">
      <c r="A2" s="355"/>
      <c r="B2" s="356"/>
      <c r="C2" s="356"/>
      <c r="D2" s="356"/>
      <c r="E2" s="357"/>
      <c r="F2" s="357"/>
      <c r="G2" s="357"/>
      <c r="H2" s="357"/>
      <c r="I2" s="357"/>
      <c r="J2" s="357"/>
      <c r="K2" s="357"/>
      <c r="L2" s="357"/>
      <c r="M2" s="357"/>
      <c r="N2" s="357"/>
      <c r="O2" s="356"/>
      <c r="P2" s="358"/>
    </row>
    <row r="3" spans="1:16" s="316" customFormat="1" ht="16.5" customHeight="1">
      <c r="A3" s="1100" t="s">
        <v>388</v>
      </c>
      <c r="B3" s="1101"/>
      <c r="C3" s="1101"/>
      <c r="D3" s="1101"/>
      <c r="E3" s="1101"/>
      <c r="F3" s="1101"/>
      <c r="G3" s="1101"/>
      <c r="H3" s="1101"/>
      <c r="I3" s="318"/>
      <c r="J3" s="318"/>
      <c r="K3" s="318"/>
      <c r="L3" s="318"/>
      <c r="M3" s="318"/>
      <c r="N3" s="318"/>
      <c r="O3" s="317"/>
      <c r="P3" s="359"/>
    </row>
    <row r="4" spans="1:16" s="316" customFormat="1" ht="15" customHeight="1">
      <c r="A4" s="1102" t="s">
        <v>116</v>
      </c>
      <c r="B4" s="1102" t="s">
        <v>7</v>
      </c>
      <c r="C4" s="1102" t="s">
        <v>8</v>
      </c>
      <c r="D4" s="1102" t="s">
        <v>9</v>
      </c>
      <c r="E4" s="1102" t="s">
        <v>0</v>
      </c>
      <c r="F4" s="1102" t="s">
        <v>122</v>
      </c>
      <c r="G4" s="1102" t="s">
        <v>121</v>
      </c>
      <c r="H4" s="1097" t="s">
        <v>127</v>
      </c>
      <c r="I4" s="1098"/>
      <c r="J4" s="1098"/>
      <c r="K4" s="1098"/>
      <c r="L4" s="1098"/>
      <c r="M4" s="1098"/>
      <c r="N4" s="1098"/>
      <c r="O4" s="1098"/>
      <c r="P4" s="1099"/>
    </row>
    <row r="5" spans="1:16" s="316" customFormat="1" ht="15" customHeight="1">
      <c r="A5" s="1103"/>
      <c r="B5" s="1103"/>
      <c r="C5" s="1103"/>
      <c r="D5" s="1105"/>
      <c r="E5" s="1103"/>
      <c r="F5" s="1103"/>
      <c r="G5" s="1103"/>
      <c r="H5" s="1110" t="s">
        <v>117</v>
      </c>
      <c r="I5" s="1111"/>
      <c r="J5" s="1112"/>
      <c r="K5" s="1110" t="s">
        <v>118</v>
      </c>
      <c r="L5" s="1111"/>
      <c r="M5" s="1111"/>
      <c r="N5" s="1111"/>
      <c r="O5" s="1111"/>
      <c r="P5" s="1112"/>
    </row>
    <row r="6" spans="1:16" s="316" customFormat="1" ht="30.6" customHeight="1">
      <c r="A6" s="1104"/>
      <c r="B6" s="1104"/>
      <c r="C6" s="1104"/>
      <c r="D6" s="1104"/>
      <c r="E6" s="1104"/>
      <c r="F6" s="1104"/>
      <c r="G6" s="1104"/>
      <c r="H6" s="354" t="s">
        <v>120</v>
      </c>
      <c r="I6" s="354" t="s">
        <v>36</v>
      </c>
      <c r="J6" s="354" t="s">
        <v>119</v>
      </c>
      <c r="K6" s="360" t="s">
        <v>35</v>
      </c>
      <c r="L6" s="360" t="s">
        <v>36</v>
      </c>
      <c r="M6" s="360" t="s">
        <v>113</v>
      </c>
      <c r="N6" s="360" t="s">
        <v>37</v>
      </c>
      <c r="O6" s="360" t="s">
        <v>105</v>
      </c>
      <c r="P6" s="360" t="s">
        <v>38</v>
      </c>
    </row>
    <row r="7" spans="1:16" s="316" customFormat="1" ht="24">
      <c r="A7" s="322">
        <v>1</v>
      </c>
      <c r="B7" s="322"/>
      <c r="C7" s="322"/>
      <c r="D7" s="322"/>
      <c r="E7" s="322"/>
      <c r="F7" s="323" t="s">
        <v>392</v>
      </c>
      <c r="G7" s="330"/>
      <c r="H7" s="325"/>
      <c r="I7" s="325"/>
      <c r="J7" s="325"/>
      <c r="K7" s="577">
        <f>+K11+K15+K16+K19+K20+K22+K23+K24+K25+K26+K27+K28+K29+K30+K31+K32+K33+K34+K35+K36+K37+K38+K39+K40</f>
        <v>8787992945</v>
      </c>
      <c r="L7" s="577">
        <f t="shared" ref="L7:P7" si="0">+L11+L15+L16+L19+L20+L22+L23+L24+L25+L26+L27+L28+L29+L30+L31+L32+L33+L34+L35+L36+L37+L38+L39+L40</f>
        <v>8699802500.3399982</v>
      </c>
      <c r="M7" s="577">
        <f t="shared" si="0"/>
        <v>8484146463.4300013</v>
      </c>
      <c r="N7" s="577">
        <f t="shared" si="0"/>
        <v>7823078407.5799971</v>
      </c>
      <c r="O7" s="577">
        <f t="shared" si="0"/>
        <v>7823078407.5799971</v>
      </c>
      <c r="P7" s="577">
        <f t="shared" si="0"/>
        <v>7823078407.5799971</v>
      </c>
    </row>
    <row r="8" spans="1:16" s="316" customFormat="1" ht="15" customHeight="1">
      <c r="A8" s="326"/>
      <c r="B8" s="322">
        <v>1</v>
      </c>
      <c r="C8" s="322"/>
      <c r="D8" s="322"/>
      <c r="E8" s="322"/>
      <c r="F8" s="328" t="s">
        <v>300</v>
      </c>
      <c r="G8" s="332"/>
      <c r="H8" s="332"/>
      <c r="I8" s="333"/>
      <c r="J8" s="333"/>
      <c r="K8" s="342">
        <f>+K9</f>
        <v>2733925</v>
      </c>
      <c r="L8" s="342">
        <f t="shared" ref="L8:P10" si="1">+L9</f>
        <v>1203297</v>
      </c>
      <c r="M8" s="342">
        <f t="shared" si="1"/>
        <v>918048.16</v>
      </c>
      <c r="N8" s="342">
        <f t="shared" si="1"/>
        <v>909323.16</v>
      </c>
      <c r="O8" s="342">
        <f t="shared" si="1"/>
        <v>909323.16</v>
      </c>
      <c r="P8" s="342">
        <f t="shared" si="1"/>
        <v>909323.16</v>
      </c>
    </row>
    <row r="9" spans="1:16" s="316" customFormat="1" ht="15" customHeight="1">
      <c r="A9" s="327"/>
      <c r="B9" s="327"/>
      <c r="C9" s="327">
        <v>2</v>
      </c>
      <c r="D9" s="327"/>
      <c r="E9" s="327"/>
      <c r="F9" s="323" t="s">
        <v>302</v>
      </c>
      <c r="G9" s="332"/>
      <c r="H9" s="332"/>
      <c r="I9" s="333"/>
      <c r="J9" s="333"/>
      <c r="K9" s="342">
        <f>+K10</f>
        <v>2733925</v>
      </c>
      <c r="L9" s="342">
        <f t="shared" si="1"/>
        <v>1203297</v>
      </c>
      <c r="M9" s="342">
        <f t="shared" si="1"/>
        <v>918048.16</v>
      </c>
      <c r="N9" s="342">
        <f t="shared" si="1"/>
        <v>909323.16</v>
      </c>
      <c r="O9" s="342">
        <f t="shared" si="1"/>
        <v>909323.16</v>
      </c>
      <c r="P9" s="342">
        <f t="shared" si="1"/>
        <v>909323.16</v>
      </c>
    </row>
    <row r="10" spans="1:16" s="316" customFormat="1" ht="15" customHeight="1">
      <c r="A10" s="322"/>
      <c r="B10" s="326"/>
      <c r="C10" s="327"/>
      <c r="D10" s="327">
        <v>4</v>
      </c>
      <c r="E10" s="327"/>
      <c r="F10" s="323" t="s">
        <v>393</v>
      </c>
      <c r="G10" s="332"/>
      <c r="H10" s="332"/>
      <c r="I10" s="333"/>
      <c r="J10" s="333"/>
      <c r="K10" s="342">
        <f>+K11</f>
        <v>2733925</v>
      </c>
      <c r="L10" s="342">
        <f t="shared" si="1"/>
        <v>1203297</v>
      </c>
      <c r="M10" s="342">
        <f t="shared" si="1"/>
        <v>918048.16</v>
      </c>
      <c r="N10" s="342">
        <f t="shared" si="1"/>
        <v>909323.16</v>
      </c>
      <c r="O10" s="342">
        <f t="shared" si="1"/>
        <v>909323.16</v>
      </c>
      <c r="P10" s="342">
        <f t="shared" si="1"/>
        <v>909323.16</v>
      </c>
    </row>
    <row r="11" spans="1:16" s="316" customFormat="1" ht="33" customHeight="1">
      <c r="A11" s="322"/>
      <c r="B11" s="322"/>
      <c r="C11" s="326"/>
      <c r="D11" s="322"/>
      <c r="E11" s="322">
        <v>310</v>
      </c>
      <c r="F11" s="328" t="s">
        <v>394</v>
      </c>
      <c r="G11" s="324" t="s">
        <v>395</v>
      </c>
      <c r="H11" s="362">
        <v>340630</v>
      </c>
      <c r="I11" s="363">
        <v>340630</v>
      </c>
      <c r="J11" s="338">
        <v>314232</v>
      </c>
      <c r="K11" s="342">
        <v>2733925</v>
      </c>
      <c r="L11" s="342">
        <v>1203297</v>
      </c>
      <c r="M11" s="342">
        <v>918048.16</v>
      </c>
      <c r="N11" s="342">
        <v>909323.16</v>
      </c>
      <c r="O11" s="342">
        <v>909323.16</v>
      </c>
      <c r="P11" s="342">
        <v>909323.16</v>
      </c>
    </row>
    <row r="12" spans="1:16" s="316" customFormat="1" ht="15" customHeight="1">
      <c r="A12" s="322"/>
      <c r="B12" s="322">
        <v>2</v>
      </c>
      <c r="C12" s="322"/>
      <c r="D12" s="326"/>
      <c r="E12" s="327"/>
      <c r="F12" s="343" t="s">
        <v>309</v>
      </c>
      <c r="G12" s="325"/>
      <c r="H12" s="364"/>
      <c r="I12" s="363"/>
      <c r="J12" s="338"/>
      <c r="K12" s="342">
        <f>+K13</f>
        <v>82813087</v>
      </c>
      <c r="L12" s="342">
        <f t="shared" ref="L12:P13" si="2">+L13</f>
        <v>83692348.650000006</v>
      </c>
      <c r="M12" s="342">
        <f t="shared" si="2"/>
        <v>75574619.13000001</v>
      </c>
      <c r="N12" s="342">
        <f t="shared" si="2"/>
        <v>62873621.679999992</v>
      </c>
      <c r="O12" s="342">
        <f t="shared" si="2"/>
        <v>62873621.679999992</v>
      </c>
      <c r="P12" s="342">
        <f t="shared" si="2"/>
        <v>62873621.679999992</v>
      </c>
    </row>
    <row r="13" spans="1:16" s="316" customFormat="1" ht="15" customHeight="1">
      <c r="A13" s="322"/>
      <c r="B13" s="322"/>
      <c r="C13" s="322">
        <v>2</v>
      </c>
      <c r="D13" s="327"/>
      <c r="E13" s="326"/>
      <c r="F13" s="323" t="s">
        <v>398</v>
      </c>
      <c r="G13" s="340"/>
      <c r="H13" s="364"/>
      <c r="I13" s="363"/>
      <c r="J13" s="338"/>
      <c r="K13" s="342">
        <f>+K14</f>
        <v>82813087</v>
      </c>
      <c r="L13" s="342">
        <f t="shared" si="2"/>
        <v>83692348.650000006</v>
      </c>
      <c r="M13" s="342">
        <f t="shared" si="2"/>
        <v>75574619.13000001</v>
      </c>
      <c r="N13" s="342">
        <f t="shared" si="2"/>
        <v>62873621.679999992</v>
      </c>
      <c r="O13" s="342">
        <f t="shared" si="2"/>
        <v>62873621.679999992</v>
      </c>
      <c r="P13" s="342">
        <f t="shared" si="2"/>
        <v>62873621.679999992</v>
      </c>
    </row>
    <row r="14" spans="1:16" s="316" customFormat="1" ht="15" customHeight="1">
      <c r="A14" s="322"/>
      <c r="B14" s="322"/>
      <c r="C14" s="322"/>
      <c r="D14" s="322">
        <v>6</v>
      </c>
      <c r="E14" s="322"/>
      <c r="F14" s="323" t="s">
        <v>399</v>
      </c>
      <c r="G14" s="340"/>
      <c r="H14" s="364"/>
      <c r="I14" s="363"/>
      <c r="J14" s="338"/>
      <c r="K14" s="342">
        <f>+K15+K16</f>
        <v>82813087</v>
      </c>
      <c r="L14" s="342">
        <f t="shared" ref="L14:P14" si="3">+L15+L16</f>
        <v>83692348.650000006</v>
      </c>
      <c r="M14" s="342">
        <f t="shared" si="3"/>
        <v>75574619.13000001</v>
      </c>
      <c r="N14" s="342">
        <f t="shared" si="3"/>
        <v>62873621.679999992</v>
      </c>
      <c r="O14" s="342">
        <f t="shared" si="3"/>
        <v>62873621.679999992</v>
      </c>
      <c r="P14" s="342">
        <f t="shared" si="3"/>
        <v>62873621.679999992</v>
      </c>
    </row>
    <row r="15" spans="1:16" s="316" customFormat="1" ht="15" customHeight="1">
      <c r="A15" s="322"/>
      <c r="B15" s="322"/>
      <c r="C15" s="322"/>
      <c r="D15" s="322"/>
      <c r="E15" s="322">
        <v>371</v>
      </c>
      <c r="F15" s="323" t="s">
        <v>400</v>
      </c>
      <c r="G15" s="329" t="s">
        <v>401</v>
      </c>
      <c r="H15" s="365">
        <v>45567</v>
      </c>
      <c r="I15" s="366">
        <v>45567</v>
      </c>
      <c r="J15" s="338">
        <v>27516</v>
      </c>
      <c r="K15" s="342">
        <v>72056639</v>
      </c>
      <c r="L15" s="342">
        <v>75394724</v>
      </c>
      <c r="M15" s="342">
        <v>70773335.24000001</v>
      </c>
      <c r="N15" s="342">
        <v>58342657.269999996</v>
      </c>
      <c r="O15" s="342">
        <v>58342657.269999996</v>
      </c>
      <c r="P15" s="342">
        <v>58342657.269999996</v>
      </c>
    </row>
    <row r="16" spans="1:16" s="316" customFormat="1" ht="15" customHeight="1">
      <c r="A16" s="322"/>
      <c r="B16" s="322"/>
      <c r="C16" s="322"/>
      <c r="D16" s="322"/>
      <c r="E16" s="322">
        <v>372</v>
      </c>
      <c r="F16" s="323" t="s">
        <v>402</v>
      </c>
      <c r="G16" s="329" t="s">
        <v>401</v>
      </c>
      <c r="H16" s="365">
        <v>16998</v>
      </c>
      <c r="I16" s="366">
        <v>16998</v>
      </c>
      <c r="J16" s="338">
        <v>8137</v>
      </c>
      <c r="K16" s="342">
        <v>10756448</v>
      </c>
      <c r="L16" s="342">
        <v>8297624.6500000004</v>
      </c>
      <c r="M16" s="342">
        <v>4801283.8899999997</v>
      </c>
      <c r="N16" s="342">
        <v>4530964.41</v>
      </c>
      <c r="O16" s="342">
        <v>4530964.41</v>
      </c>
      <c r="P16" s="342">
        <v>4530964.41</v>
      </c>
    </row>
    <row r="17" spans="1:16" s="316" customFormat="1" ht="15" customHeight="1">
      <c r="A17" s="322"/>
      <c r="B17" s="322"/>
      <c r="C17" s="322">
        <v>3</v>
      </c>
      <c r="D17" s="322"/>
      <c r="E17" s="322"/>
      <c r="F17" s="323" t="s">
        <v>312</v>
      </c>
      <c r="G17" s="340"/>
      <c r="H17" s="365"/>
      <c r="I17" s="366"/>
      <c r="J17" s="338"/>
      <c r="K17" s="342">
        <f>+K18</f>
        <v>107541089</v>
      </c>
      <c r="L17" s="342">
        <f t="shared" ref="L17:P17" si="4">+L18</f>
        <v>101994080.03999999</v>
      </c>
      <c r="M17" s="342">
        <f t="shared" si="4"/>
        <v>101178571.44999999</v>
      </c>
      <c r="N17" s="342">
        <f t="shared" si="4"/>
        <v>98290999.149999991</v>
      </c>
      <c r="O17" s="342">
        <f t="shared" si="4"/>
        <v>98290999.149999991</v>
      </c>
      <c r="P17" s="342">
        <f t="shared" si="4"/>
        <v>98290999.149999991</v>
      </c>
    </row>
    <row r="18" spans="1:16" s="316" customFormat="1" ht="15" customHeight="1">
      <c r="A18" s="329"/>
      <c r="B18" s="322"/>
      <c r="C18" s="322"/>
      <c r="D18" s="322">
        <v>1</v>
      </c>
      <c r="E18" s="322"/>
      <c r="F18" s="323" t="s">
        <v>403</v>
      </c>
      <c r="G18" s="340"/>
      <c r="H18" s="365"/>
      <c r="I18" s="366"/>
      <c r="J18" s="338"/>
      <c r="K18" s="342">
        <f>+K19+K20</f>
        <v>107541089</v>
      </c>
      <c r="L18" s="342">
        <f t="shared" ref="L18:P18" si="5">+L19+L20</f>
        <v>101994080.03999999</v>
      </c>
      <c r="M18" s="342">
        <f t="shared" si="5"/>
        <v>101178571.44999999</v>
      </c>
      <c r="N18" s="342">
        <f t="shared" si="5"/>
        <v>98290999.149999991</v>
      </c>
      <c r="O18" s="342">
        <f t="shared" si="5"/>
        <v>98290999.149999991</v>
      </c>
      <c r="P18" s="342">
        <f t="shared" si="5"/>
        <v>98290999.149999991</v>
      </c>
    </row>
    <row r="19" spans="1:16" s="316" customFormat="1" ht="15" customHeight="1">
      <c r="A19" s="322"/>
      <c r="B19" s="322"/>
      <c r="C19" s="322"/>
      <c r="D19" s="322"/>
      <c r="E19" s="322">
        <v>328</v>
      </c>
      <c r="F19" s="323" t="s">
        <v>404</v>
      </c>
      <c r="G19" s="329" t="s">
        <v>405</v>
      </c>
      <c r="H19" s="365">
        <v>799066</v>
      </c>
      <c r="I19" s="366">
        <v>799066</v>
      </c>
      <c r="J19" s="338">
        <v>740848</v>
      </c>
      <c r="K19" s="342">
        <v>96375686</v>
      </c>
      <c r="L19" s="342">
        <v>90598096.939999998</v>
      </c>
      <c r="M19" s="342">
        <v>89782588.349999994</v>
      </c>
      <c r="N19" s="342">
        <v>87883942.199999988</v>
      </c>
      <c r="O19" s="342">
        <v>87883942.199999988</v>
      </c>
      <c r="P19" s="342">
        <v>87883942.199999988</v>
      </c>
    </row>
    <row r="20" spans="1:16" s="316" customFormat="1" ht="15" customHeight="1">
      <c r="A20" s="322"/>
      <c r="B20" s="322"/>
      <c r="C20" s="322"/>
      <c r="D20" s="322"/>
      <c r="E20" s="322">
        <v>331</v>
      </c>
      <c r="F20" s="323" t="s">
        <v>406</v>
      </c>
      <c r="G20" s="329" t="s">
        <v>407</v>
      </c>
      <c r="H20" s="365">
        <v>85201</v>
      </c>
      <c r="I20" s="366">
        <v>85201</v>
      </c>
      <c r="J20" s="338">
        <v>59582</v>
      </c>
      <c r="K20" s="342">
        <v>11165403</v>
      </c>
      <c r="L20" s="342">
        <v>11395983.1</v>
      </c>
      <c r="M20" s="342">
        <v>11395983.1</v>
      </c>
      <c r="N20" s="342">
        <v>10407056.949999999</v>
      </c>
      <c r="O20" s="342">
        <v>10407056.949999999</v>
      </c>
      <c r="P20" s="342">
        <v>10407056.949999999</v>
      </c>
    </row>
    <row r="21" spans="1:16" s="316" customFormat="1" ht="15" customHeight="1">
      <c r="A21" s="322"/>
      <c r="B21" s="322"/>
      <c r="C21" s="322"/>
      <c r="D21" s="322">
        <v>2</v>
      </c>
      <c r="E21" s="322"/>
      <c r="F21" s="323" t="s">
        <v>408</v>
      </c>
      <c r="G21" s="340"/>
      <c r="H21" s="365"/>
      <c r="I21" s="366"/>
      <c r="J21" s="338"/>
      <c r="K21" s="342">
        <f>SUM(K22:K40)</f>
        <v>8594904844</v>
      </c>
      <c r="L21" s="342">
        <f t="shared" ref="L21:P21" si="6">SUM(L22:L40)</f>
        <v>8512912774.6499996</v>
      </c>
      <c r="M21" s="342">
        <f t="shared" si="6"/>
        <v>8306475224.6900015</v>
      </c>
      <c r="N21" s="342">
        <f t="shared" si="6"/>
        <v>7661004463.5899973</v>
      </c>
      <c r="O21" s="342">
        <f t="shared" si="6"/>
        <v>7661004463.5899973</v>
      </c>
      <c r="P21" s="342">
        <f t="shared" si="6"/>
        <v>7661004463.5899973</v>
      </c>
    </row>
    <row r="22" spans="1:16" s="316" customFormat="1" ht="15" customHeight="1">
      <c r="A22" s="322"/>
      <c r="B22" s="322"/>
      <c r="C22" s="322"/>
      <c r="D22" s="322"/>
      <c r="E22" s="322">
        <v>320</v>
      </c>
      <c r="F22" s="323" t="s">
        <v>409</v>
      </c>
      <c r="G22" s="329" t="s">
        <v>410</v>
      </c>
      <c r="H22" s="365">
        <v>355434</v>
      </c>
      <c r="I22" s="366">
        <v>355434</v>
      </c>
      <c r="J22" s="338">
        <v>397509</v>
      </c>
      <c r="K22" s="342">
        <v>229996685</v>
      </c>
      <c r="L22" s="342">
        <v>210728015.77000001</v>
      </c>
      <c r="M22" s="342">
        <v>204000082.43000001</v>
      </c>
      <c r="N22" s="342">
        <v>171611259.09</v>
      </c>
      <c r="O22" s="342">
        <v>171611259.09</v>
      </c>
      <c r="P22" s="342">
        <v>171611259.09</v>
      </c>
    </row>
    <row r="23" spans="1:16" s="316" customFormat="1" ht="15" customHeight="1">
      <c r="A23" s="322"/>
      <c r="B23" s="322"/>
      <c r="C23" s="322"/>
      <c r="D23" s="322"/>
      <c r="E23" s="322">
        <v>321</v>
      </c>
      <c r="F23" s="323" t="s">
        <v>413</v>
      </c>
      <c r="G23" s="329" t="s">
        <v>410</v>
      </c>
      <c r="H23" s="365">
        <v>513823</v>
      </c>
      <c r="I23" s="366">
        <v>513823</v>
      </c>
      <c r="J23" s="338">
        <v>386294</v>
      </c>
      <c r="K23" s="342">
        <v>984153049</v>
      </c>
      <c r="L23" s="342">
        <v>956601169.33000004</v>
      </c>
      <c r="M23" s="342">
        <v>950332440.62</v>
      </c>
      <c r="N23" s="342">
        <v>907816529.8499999</v>
      </c>
      <c r="O23" s="342">
        <v>907816529.8499999</v>
      </c>
      <c r="P23" s="342">
        <v>907816529.8499999</v>
      </c>
    </row>
    <row r="24" spans="1:16" s="316" customFormat="1" ht="24">
      <c r="A24" s="322"/>
      <c r="B24" s="322"/>
      <c r="C24" s="322"/>
      <c r="D24" s="322"/>
      <c r="E24" s="322">
        <v>322</v>
      </c>
      <c r="F24" s="323" t="s">
        <v>414</v>
      </c>
      <c r="G24" s="329" t="s">
        <v>415</v>
      </c>
      <c r="H24" s="365">
        <v>133673</v>
      </c>
      <c r="I24" s="366">
        <v>133673</v>
      </c>
      <c r="J24" s="338">
        <v>109993</v>
      </c>
      <c r="K24" s="342">
        <v>5698249931</v>
      </c>
      <c r="L24" s="342">
        <v>5909474523.3899975</v>
      </c>
      <c r="M24" s="342">
        <v>5755015562.4000015</v>
      </c>
      <c r="N24" s="342">
        <v>5314862655.5399961</v>
      </c>
      <c r="O24" s="342">
        <v>5314862655.5399961</v>
      </c>
      <c r="P24" s="342">
        <v>5314862655.5399961</v>
      </c>
    </row>
    <row r="25" spans="1:16" s="316" customFormat="1" ht="15" customHeight="1">
      <c r="A25" s="322"/>
      <c r="B25" s="322"/>
      <c r="C25" s="322"/>
      <c r="D25" s="322"/>
      <c r="E25" s="322">
        <v>323</v>
      </c>
      <c r="F25" s="323" t="s">
        <v>417</v>
      </c>
      <c r="G25" s="329" t="s">
        <v>418</v>
      </c>
      <c r="H25" s="365">
        <v>29464</v>
      </c>
      <c r="I25" s="366">
        <v>29464</v>
      </c>
      <c r="J25" s="338">
        <v>25034</v>
      </c>
      <c r="K25" s="342">
        <v>52685875</v>
      </c>
      <c r="L25" s="342">
        <v>43886995.769999996</v>
      </c>
      <c r="M25" s="342">
        <v>38722104.039999999</v>
      </c>
      <c r="N25" s="342">
        <v>36198958.469999999</v>
      </c>
      <c r="O25" s="342">
        <v>36198958.469999999</v>
      </c>
      <c r="P25" s="342">
        <v>36198958.469999999</v>
      </c>
    </row>
    <row r="26" spans="1:16" s="316" customFormat="1" ht="15" customHeight="1">
      <c r="A26" s="322"/>
      <c r="B26" s="322"/>
      <c r="C26" s="322"/>
      <c r="D26" s="322"/>
      <c r="E26" s="322">
        <v>325</v>
      </c>
      <c r="F26" s="323" t="s">
        <v>421</v>
      </c>
      <c r="G26" s="329" t="s">
        <v>418</v>
      </c>
      <c r="H26" s="365">
        <v>73416</v>
      </c>
      <c r="I26" s="366">
        <v>73416</v>
      </c>
      <c r="J26" s="338">
        <v>51751</v>
      </c>
      <c r="K26" s="342">
        <v>68208245</v>
      </c>
      <c r="L26" s="342">
        <v>20073078.620000001</v>
      </c>
      <c r="M26" s="342">
        <v>19754725.790000003</v>
      </c>
      <c r="N26" s="342">
        <v>18582926.230000004</v>
      </c>
      <c r="O26" s="342">
        <v>18582926.230000004</v>
      </c>
      <c r="P26" s="342">
        <v>18582926.230000004</v>
      </c>
    </row>
    <row r="27" spans="1:16" s="316" customFormat="1" ht="15" customHeight="1">
      <c r="A27" s="322"/>
      <c r="B27" s="322"/>
      <c r="C27" s="322"/>
      <c r="D27" s="322"/>
      <c r="E27" s="322">
        <v>329</v>
      </c>
      <c r="F27" s="323" t="s">
        <v>422</v>
      </c>
      <c r="G27" s="329" t="s">
        <v>401</v>
      </c>
      <c r="H27" s="365">
        <v>52861</v>
      </c>
      <c r="I27" s="366">
        <v>52861</v>
      </c>
      <c r="J27" s="334">
        <v>38393</v>
      </c>
      <c r="K27" s="342">
        <v>49374285</v>
      </c>
      <c r="L27" s="342">
        <v>31903426.630000003</v>
      </c>
      <c r="M27" s="342">
        <v>31037997.140000001</v>
      </c>
      <c r="N27" s="342">
        <v>30043981.77</v>
      </c>
      <c r="O27" s="342">
        <v>30043981.77</v>
      </c>
      <c r="P27" s="342">
        <v>30043981.77</v>
      </c>
    </row>
    <row r="28" spans="1:16" s="316" customFormat="1" ht="24">
      <c r="A28" s="322"/>
      <c r="B28" s="322"/>
      <c r="C28" s="322"/>
      <c r="D28" s="322"/>
      <c r="E28" s="322">
        <v>377</v>
      </c>
      <c r="F28" s="323" t="s">
        <v>423</v>
      </c>
      <c r="G28" s="329" t="s">
        <v>424</v>
      </c>
      <c r="H28" s="365">
        <v>215</v>
      </c>
      <c r="I28" s="366">
        <v>215</v>
      </c>
      <c r="J28" s="338">
        <v>82</v>
      </c>
      <c r="K28" s="342">
        <v>4436155</v>
      </c>
      <c r="L28" s="342">
        <v>58211555</v>
      </c>
      <c r="M28" s="342">
        <v>58186568</v>
      </c>
      <c r="N28" s="342">
        <v>30870835.899999999</v>
      </c>
      <c r="O28" s="342">
        <v>30870835.899999999</v>
      </c>
      <c r="P28" s="342">
        <v>30870835.899999999</v>
      </c>
    </row>
    <row r="29" spans="1:16" s="316" customFormat="1" ht="15" customHeight="1">
      <c r="A29" s="322"/>
      <c r="B29" s="322"/>
      <c r="C29" s="322"/>
      <c r="D29" s="322"/>
      <c r="E29" s="322">
        <v>378</v>
      </c>
      <c r="F29" s="323" t="s">
        <v>425</v>
      </c>
      <c r="G29" s="329" t="s">
        <v>395</v>
      </c>
      <c r="H29" s="365">
        <v>103314</v>
      </c>
      <c r="I29" s="366">
        <v>103314</v>
      </c>
      <c r="J29" s="338">
        <v>99585</v>
      </c>
      <c r="K29" s="342">
        <v>21553357</v>
      </c>
      <c r="L29" s="342">
        <v>12175545</v>
      </c>
      <c r="M29" s="342">
        <v>10497768.52</v>
      </c>
      <c r="N29" s="342">
        <v>10422343.52</v>
      </c>
      <c r="O29" s="342">
        <v>10422343.52</v>
      </c>
      <c r="P29" s="342">
        <v>10422343.52</v>
      </c>
    </row>
    <row r="30" spans="1:16" s="316" customFormat="1" ht="15" customHeight="1">
      <c r="A30" s="322"/>
      <c r="B30" s="322"/>
      <c r="C30" s="322"/>
      <c r="D30" s="322"/>
      <c r="E30" s="322">
        <v>381</v>
      </c>
      <c r="F30" s="323" t="s">
        <v>426</v>
      </c>
      <c r="G30" s="329" t="s">
        <v>395</v>
      </c>
      <c r="H30" s="365">
        <v>800973</v>
      </c>
      <c r="I30" s="366">
        <v>800973</v>
      </c>
      <c r="J30" s="338">
        <v>685506</v>
      </c>
      <c r="K30" s="342">
        <v>590016055</v>
      </c>
      <c r="L30" s="342">
        <v>546045662.04999995</v>
      </c>
      <c r="M30" s="342">
        <v>540256075.16999996</v>
      </c>
      <c r="N30" s="342">
        <v>492691934.5</v>
      </c>
      <c r="O30" s="342">
        <v>492691934.5</v>
      </c>
      <c r="P30" s="342">
        <v>492691934.5</v>
      </c>
    </row>
    <row r="31" spans="1:16" s="316" customFormat="1" ht="15" customHeight="1">
      <c r="A31" s="322"/>
      <c r="B31" s="322"/>
      <c r="C31" s="322"/>
      <c r="D31" s="322"/>
      <c r="E31" s="322">
        <v>385</v>
      </c>
      <c r="F31" s="323" t="s">
        <v>428</v>
      </c>
      <c r="G31" s="329" t="s">
        <v>401</v>
      </c>
      <c r="H31" s="365">
        <v>532208</v>
      </c>
      <c r="I31" s="366">
        <v>532208</v>
      </c>
      <c r="J31" s="338">
        <v>619267</v>
      </c>
      <c r="K31" s="342">
        <v>232055245</v>
      </c>
      <c r="L31" s="342">
        <v>221635720.85000002</v>
      </c>
      <c r="M31" s="342">
        <v>220563336.89000005</v>
      </c>
      <c r="N31" s="342">
        <v>218477566.12000003</v>
      </c>
      <c r="O31" s="342">
        <v>218477566.12000003</v>
      </c>
      <c r="P31" s="342">
        <v>218477566.12000003</v>
      </c>
    </row>
    <row r="32" spans="1:16" s="316" customFormat="1" ht="24">
      <c r="A32" s="322"/>
      <c r="B32" s="322"/>
      <c r="C32" s="322"/>
      <c r="D32" s="322"/>
      <c r="E32" s="322">
        <v>387</v>
      </c>
      <c r="F32" s="323" t="s">
        <v>432</v>
      </c>
      <c r="G32" s="329" t="s">
        <v>433</v>
      </c>
      <c r="H32" s="365">
        <v>483437</v>
      </c>
      <c r="I32" s="366">
        <v>483437</v>
      </c>
      <c r="J32" s="338">
        <v>140058</v>
      </c>
      <c r="K32" s="342">
        <v>11656932</v>
      </c>
      <c r="L32" s="342">
        <v>8098258</v>
      </c>
      <c r="M32" s="342">
        <v>6584931.7800000003</v>
      </c>
      <c r="N32" s="342">
        <v>6584931.7800000003</v>
      </c>
      <c r="O32" s="342">
        <v>6584931.7800000003</v>
      </c>
      <c r="P32" s="342">
        <v>6584931.7800000003</v>
      </c>
    </row>
    <row r="33" spans="1:16" s="316" customFormat="1" ht="15" customHeight="1">
      <c r="A33" s="322"/>
      <c r="B33" s="322"/>
      <c r="C33" s="322"/>
      <c r="D33" s="322"/>
      <c r="E33" s="322">
        <v>388</v>
      </c>
      <c r="F33" s="323" t="s">
        <v>435</v>
      </c>
      <c r="G33" s="329" t="s">
        <v>401</v>
      </c>
      <c r="H33" s="365">
        <v>294061</v>
      </c>
      <c r="I33" s="366">
        <v>294061</v>
      </c>
      <c r="J33" s="334">
        <v>346884</v>
      </c>
      <c r="K33" s="342">
        <v>277236075</v>
      </c>
      <c r="L33" s="342">
        <v>242221093.77000001</v>
      </c>
      <c r="M33" s="342">
        <v>241008726.94</v>
      </c>
      <c r="N33" s="342">
        <v>239461386.55000001</v>
      </c>
      <c r="O33" s="342">
        <v>239461386.55000001</v>
      </c>
      <c r="P33" s="342">
        <v>239461386.55000001</v>
      </c>
    </row>
    <row r="34" spans="1:16" s="316" customFormat="1" ht="15" customHeight="1">
      <c r="A34" s="322"/>
      <c r="B34" s="322"/>
      <c r="C34" s="322"/>
      <c r="D34" s="322"/>
      <c r="E34" s="322">
        <v>391</v>
      </c>
      <c r="F34" s="323" t="s">
        <v>438</v>
      </c>
      <c r="G34" s="329" t="s">
        <v>401</v>
      </c>
      <c r="H34" s="365">
        <v>1001</v>
      </c>
      <c r="I34" s="366">
        <v>1001</v>
      </c>
      <c r="J34" s="334">
        <v>866</v>
      </c>
      <c r="K34" s="342">
        <v>19400768</v>
      </c>
      <c r="L34" s="342">
        <v>7717913.8600000003</v>
      </c>
      <c r="M34" s="342">
        <v>7587581.3700000001</v>
      </c>
      <c r="N34" s="342">
        <v>7396508.1299999999</v>
      </c>
      <c r="O34" s="342">
        <v>7396508.1299999999</v>
      </c>
      <c r="P34" s="342">
        <v>7396508.1299999999</v>
      </c>
    </row>
    <row r="35" spans="1:16" s="316" customFormat="1" ht="15" customHeight="1">
      <c r="A35" s="322"/>
      <c r="B35" s="322"/>
      <c r="C35" s="322"/>
      <c r="D35" s="322"/>
      <c r="E35" s="322">
        <v>392</v>
      </c>
      <c r="F35" s="323" t="s">
        <v>439</v>
      </c>
      <c r="G35" s="329" t="s">
        <v>440</v>
      </c>
      <c r="H35" s="365">
        <v>925</v>
      </c>
      <c r="I35" s="366">
        <v>925</v>
      </c>
      <c r="J35" s="338">
        <v>380</v>
      </c>
      <c r="K35" s="342">
        <v>5640494</v>
      </c>
      <c r="L35" s="342">
        <v>47140639.890000001</v>
      </c>
      <c r="M35" s="342">
        <v>46973417.710000001</v>
      </c>
      <c r="N35" s="342">
        <v>14768070.059999999</v>
      </c>
      <c r="O35" s="342">
        <v>14768070.059999999</v>
      </c>
      <c r="P35" s="342">
        <v>14768070.059999999</v>
      </c>
    </row>
    <row r="36" spans="1:16" s="316" customFormat="1" ht="15" customHeight="1">
      <c r="A36" s="322"/>
      <c r="B36" s="322"/>
      <c r="C36" s="322"/>
      <c r="D36" s="322"/>
      <c r="E36" s="322">
        <v>393</v>
      </c>
      <c r="F36" s="323" t="s">
        <v>441</v>
      </c>
      <c r="G36" s="329" t="s">
        <v>442</v>
      </c>
      <c r="H36" s="365">
        <v>32442</v>
      </c>
      <c r="I36" s="366">
        <v>32442</v>
      </c>
      <c r="J36" s="338">
        <v>33208</v>
      </c>
      <c r="K36" s="342">
        <v>69641241</v>
      </c>
      <c r="L36" s="342">
        <v>60981447</v>
      </c>
      <c r="M36" s="342">
        <v>60716307.240000002</v>
      </c>
      <c r="N36" s="342">
        <v>60340088.219999999</v>
      </c>
      <c r="O36" s="342">
        <v>60340088.219999999</v>
      </c>
      <c r="P36" s="342">
        <v>60340088.219999999</v>
      </c>
    </row>
    <row r="37" spans="1:16" s="316" customFormat="1" ht="15" customHeight="1">
      <c r="A37" s="322"/>
      <c r="B37" s="322"/>
      <c r="C37" s="322"/>
      <c r="D37" s="322"/>
      <c r="E37" s="322">
        <v>394</v>
      </c>
      <c r="F37" s="323" t="s">
        <v>443</v>
      </c>
      <c r="G37" s="329" t="s">
        <v>401</v>
      </c>
      <c r="H37" s="365">
        <v>230836</v>
      </c>
      <c r="I37" s="366">
        <v>230836</v>
      </c>
      <c r="J37" s="338">
        <v>164789</v>
      </c>
      <c r="K37" s="342">
        <v>21274608</v>
      </c>
      <c r="L37" s="342">
        <v>16389804.530000001</v>
      </c>
      <c r="M37" s="342">
        <v>15064057.24</v>
      </c>
      <c r="N37" s="342">
        <v>8914859.8300000001</v>
      </c>
      <c r="O37" s="342">
        <v>8914859.8300000001</v>
      </c>
      <c r="P37" s="342">
        <v>8914859.8300000001</v>
      </c>
    </row>
    <row r="38" spans="1:16" s="316" customFormat="1" ht="15" customHeight="1">
      <c r="A38" s="322"/>
      <c r="B38" s="322"/>
      <c r="C38" s="322"/>
      <c r="D38" s="322"/>
      <c r="E38" s="322">
        <v>396</v>
      </c>
      <c r="F38" s="323" t="s">
        <v>437</v>
      </c>
      <c r="G38" s="329" t="s">
        <v>401</v>
      </c>
      <c r="H38" s="365">
        <v>789</v>
      </c>
      <c r="I38" s="366">
        <v>789</v>
      </c>
      <c r="J38" s="334">
        <v>438</v>
      </c>
      <c r="K38" s="342">
        <v>7136107</v>
      </c>
      <c r="L38" s="342">
        <v>1731767</v>
      </c>
      <c r="M38" s="342">
        <v>1636495.09</v>
      </c>
      <c r="N38" s="342">
        <v>1636495.09</v>
      </c>
      <c r="O38" s="342">
        <v>1636495.09</v>
      </c>
      <c r="P38" s="342">
        <v>1636495.09</v>
      </c>
    </row>
    <row r="39" spans="1:16" s="316" customFormat="1" ht="24">
      <c r="A39" s="322"/>
      <c r="B39" s="322"/>
      <c r="C39" s="322"/>
      <c r="D39" s="322"/>
      <c r="E39" s="322">
        <v>397</v>
      </c>
      <c r="F39" s="323" t="s">
        <v>444</v>
      </c>
      <c r="G39" s="329" t="s">
        <v>401</v>
      </c>
      <c r="H39" s="365">
        <v>716331</v>
      </c>
      <c r="I39" s="366">
        <v>716331</v>
      </c>
      <c r="J39" s="338">
        <v>652110</v>
      </c>
      <c r="K39" s="342">
        <v>236419133</v>
      </c>
      <c r="L39" s="342">
        <v>108921154.22</v>
      </c>
      <c r="M39" s="342">
        <v>92285650.989999995</v>
      </c>
      <c r="N39" s="342">
        <v>84758730.469999999</v>
      </c>
      <c r="O39" s="342">
        <v>84758730.469999999</v>
      </c>
      <c r="P39" s="342">
        <v>84758730.469999999</v>
      </c>
    </row>
    <row r="40" spans="1:16" s="316" customFormat="1" ht="15" customHeight="1">
      <c r="A40" s="322"/>
      <c r="B40" s="322"/>
      <c r="C40" s="322"/>
      <c r="D40" s="322"/>
      <c r="E40" s="322">
        <v>555</v>
      </c>
      <c r="F40" s="323" t="s">
        <v>431</v>
      </c>
      <c r="G40" s="329" t="s">
        <v>401</v>
      </c>
      <c r="H40" s="365">
        <v>27087</v>
      </c>
      <c r="I40" s="366">
        <v>27087</v>
      </c>
      <c r="J40" s="338">
        <v>16996</v>
      </c>
      <c r="K40" s="342">
        <v>15770604</v>
      </c>
      <c r="L40" s="342">
        <v>8975003.9700000007</v>
      </c>
      <c r="M40" s="342">
        <v>6251395.3300000001</v>
      </c>
      <c r="N40" s="342">
        <v>5564402.4699999997</v>
      </c>
      <c r="O40" s="342">
        <v>5564402.4699999997</v>
      </c>
      <c r="P40" s="342">
        <v>5564402.4699999997</v>
      </c>
    </row>
    <row r="41" spans="1:16" s="316" customFormat="1" ht="15" customHeight="1">
      <c r="A41" s="578"/>
      <c r="B41" s="578"/>
      <c r="C41" s="578"/>
      <c r="D41" s="578">
        <v>3</v>
      </c>
      <c r="E41" s="578"/>
      <c r="F41" s="579" t="s">
        <v>445</v>
      </c>
      <c r="G41" s="580"/>
      <c r="H41" s="581"/>
      <c r="I41" s="582"/>
      <c r="J41" s="583"/>
      <c r="K41" s="584">
        <f>SUM(K42:K45)</f>
        <v>234597830</v>
      </c>
      <c r="L41" s="584">
        <f t="shared" ref="L41:P41" si="7">SUM(L42:L45)</f>
        <v>293924793.88</v>
      </c>
      <c r="M41" s="584">
        <f t="shared" si="7"/>
        <v>287073033.02000004</v>
      </c>
      <c r="N41" s="584">
        <f t="shared" si="7"/>
        <v>243593285.00999999</v>
      </c>
      <c r="O41" s="584">
        <f t="shared" si="7"/>
        <v>243593285.00999999</v>
      </c>
      <c r="P41" s="584">
        <f t="shared" si="7"/>
        <v>243593285.00999999</v>
      </c>
    </row>
    <row r="42" spans="1:16" s="316" customFormat="1" ht="15" customHeight="1">
      <c r="A42" s="322"/>
      <c r="B42" s="322"/>
      <c r="C42" s="322"/>
      <c r="D42" s="322"/>
      <c r="E42" s="322">
        <v>326</v>
      </c>
      <c r="F42" s="323" t="s">
        <v>446</v>
      </c>
      <c r="G42" s="329" t="s">
        <v>447</v>
      </c>
      <c r="H42" s="365">
        <v>12372</v>
      </c>
      <c r="I42" s="366">
        <v>12372</v>
      </c>
      <c r="J42" s="334">
        <v>11593</v>
      </c>
      <c r="K42" s="342">
        <v>50565060</v>
      </c>
      <c r="L42" s="342">
        <v>93618059.609999999</v>
      </c>
      <c r="M42" s="342">
        <v>90612832.180000007</v>
      </c>
      <c r="N42" s="342">
        <v>58580443.360000007</v>
      </c>
      <c r="O42" s="342">
        <v>58580443.360000007</v>
      </c>
      <c r="P42" s="342">
        <v>58580443.360000007</v>
      </c>
    </row>
    <row r="43" spans="1:16" s="316" customFormat="1" ht="24">
      <c r="A43" s="322"/>
      <c r="B43" s="322"/>
      <c r="C43" s="322"/>
      <c r="D43" s="322"/>
      <c r="E43" s="322">
        <v>327</v>
      </c>
      <c r="F43" s="323" t="s">
        <v>448</v>
      </c>
      <c r="G43" s="329" t="s">
        <v>449</v>
      </c>
      <c r="H43" s="365">
        <v>91</v>
      </c>
      <c r="I43" s="366">
        <v>91</v>
      </c>
      <c r="J43" s="334">
        <v>91</v>
      </c>
      <c r="K43" s="342">
        <v>42231086</v>
      </c>
      <c r="L43" s="342">
        <v>61596897.350000001</v>
      </c>
      <c r="M43" s="342">
        <v>57813181.420000002</v>
      </c>
      <c r="N43" s="342">
        <v>51601130.079999998</v>
      </c>
      <c r="O43" s="342">
        <v>51601130.079999998</v>
      </c>
      <c r="P43" s="342">
        <v>51601130.079999998</v>
      </c>
    </row>
    <row r="44" spans="1:16" s="316" customFormat="1" ht="15" customHeight="1">
      <c r="A44" s="322"/>
      <c r="B44" s="322"/>
      <c r="C44" s="322"/>
      <c r="D44" s="322"/>
      <c r="E44" s="322">
        <v>396</v>
      </c>
      <c r="F44" s="323" t="s">
        <v>450</v>
      </c>
      <c r="G44" s="329" t="s">
        <v>395</v>
      </c>
      <c r="H44" s="365">
        <v>70000</v>
      </c>
      <c r="I44" s="366">
        <v>70000</v>
      </c>
      <c r="J44" s="338">
        <v>48486</v>
      </c>
      <c r="K44" s="342">
        <v>21823022</v>
      </c>
      <c r="L44" s="342">
        <v>20689882.249999996</v>
      </c>
      <c r="M44" s="342">
        <v>20689882.049999997</v>
      </c>
      <c r="N44" s="342">
        <v>19928258.93</v>
      </c>
      <c r="O44" s="342">
        <v>19928258.93</v>
      </c>
      <c r="P44" s="342">
        <v>19928258.93</v>
      </c>
    </row>
    <row r="45" spans="1:16" s="316" customFormat="1" ht="15" customHeight="1">
      <c r="A45" s="322"/>
      <c r="B45" s="322"/>
      <c r="C45" s="322"/>
      <c r="D45" s="322"/>
      <c r="E45" s="322">
        <v>397</v>
      </c>
      <c r="F45" s="323" t="s">
        <v>451</v>
      </c>
      <c r="G45" s="329" t="s">
        <v>395</v>
      </c>
      <c r="H45" s="365">
        <v>2171</v>
      </c>
      <c r="I45" s="366">
        <v>2171</v>
      </c>
      <c r="J45" s="338">
        <v>2171</v>
      </c>
      <c r="K45" s="342">
        <v>119978662</v>
      </c>
      <c r="L45" s="342">
        <v>118019954.67</v>
      </c>
      <c r="M45" s="342">
        <v>117957137.36999999</v>
      </c>
      <c r="N45" s="342">
        <v>113483452.64</v>
      </c>
      <c r="O45" s="342">
        <v>113483452.64</v>
      </c>
      <c r="P45" s="342">
        <v>113483452.64</v>
      </c>
    </row>
    <row r="46" spans="1:16" s="316" customFormat="1" ht="15" customHeight="1">
      <c r="A46" s="322">
        <v>2</v>
      </c>
      <c r="B46" s="322"/>
      <c r="C46" s="322"/>
      <c r="D46" s="322"/>
      <c r="E46" s="322"/>
      <c r="F46" s="323" t="s">
        <v>452</v>
      </c>
      <c r="G46" s="329"/>
      <c r="H46" s="365"/>
      <c r="I46" s="366"/>
      <c r="J46" s="338"/>
      <c r="K46" s="570">
        <f>+K47</f>
        <v>1690175</v>
      </c>
      <c r="L46" s="570">
        <f t="shared" ref="L46:P49" si="8">+L47</f>
        <v>710014</v>
      </c>
      <c r="M46" s="570">
        <f t="shared" si="8"/>
        <v>673325</v>
      </c>
      <c r="N46" s="570">
        <f t="shared" si="8"/>
        <v>0</v>
      </c>
      <c r="O46" s="570">
        <f t="shared" si="8"/>
        <v>0</v>
      </c>
      <c r="P46" s="570">
        <f t="shared" si="8"/>
        <v>0</v>
      </c>
    </row>
    <row r="47" spans="1:16" s="316" customFormat="1" ht="15" customHeight="1">
      <c r="A47" s="322"/>
      <c r="B47" s="322">
        <v>1</v>
      </c>
      <c r="C47" s="322"/>
      <c r="D47" s="322"/>
      <c r="E47" s="322"/>
      <c r="F47" s="323" t="s">
        <v>300</v>
      </c>
      <c r="G47" s="329"/>
      <c r="H47" s="365"/>
      <c r="I47" s="366"/>
      <c r="J47" s="338"/>
      <c r="K47" s="342">
        <f>+K48</f>
        <v>1690175</v>
      </c>
      <c r="L47" s="342">
        <f t="shared" si="8"/>
        <v>710014</v>
      </c>
      <c r="M47" s="342">
        <f t="shared" si="8"/>
        <v>673325</v>
      </c>
      <c r="N47" s="342">
        <f t="shared" si="8"/>
        <v>0</v>
      </c>
      <c r="O47" s="342">
        <f t="shared" si="8"/>
        <v>0</v>
      </c>
      <c r="P47" s="342">
        <f t="shared" si="8"/>
        <v>0</v>
      </c>
    </row>
    <row r="48" spans="1:16" s="316" customFormat="1" ht="15" customHeight="1">
      <c r="A48" s="322"/>
      <c r="B48" s="322"/>
      <c r="C48" s="322">
        <v>7</v>
      </c>
      <c r="D48" s="322"/>
      <c r="E48" s="322"/>
      <c r="F48" s="323" t="s">
        <v>453</v>
      </c>
      <c r="G48" s="329"/>
      <c r="H48" s="365"/>
      <c r="I48" s="366"/>
      <c r="J48" s="338"/>
      <c r="K48" s="342">
        <f>+K49</f>
        <v>1690175</v>
      </c>
      <c r="L48" s="342">
        <f t="shared" si="8"/>
        <v>710014</v>
      </c>
      <c r="M48" s="342">
        <f t="shared" si="8"/>
        <v>673325</v>
      </c>
      <c r="N48" s="342">
        <f t="shared" si="8"/>
        <v>0</v>
      </c>
      <c r="O48" s="342">
        <f t="shared" si="8"/>
        <v>0</v>
      </c>
      <c r="P48" s="342">
        <f t="shared" si="8"/>
        <v>0</v>
      </c>
    </row>
    <row r="49" spans="1:16" s="316" customFormat="1" ht="15" customHeight="1">
      <c r="A49" s="322"/>
      <c r="B49" s="322"/>
      <c r="C49" s="322"/>
      <c r="D49" s="322">
        <v>2</v>
      </c>
      <c r="E49" s="322"/>
      <c r="F49" s="323" t="s">
        <v>454</v>
      </c>
      <c r="G49" s="329"/>
      <c r="H49" s="365"/>
      <c r="I49" s="366"/>
      <c r="J49" s="338"/>
      <c r="K49" s="342">
        <f>+K50</f>
        <v>1690175</v>
      </c>
      <c r="L49" s="342">
        <f t="shared" si="8"/>
        <v>710014</v>
      </c>
      <c r="M49" s="342">
        <f t="shared" si="8"/>
        <v>673325</v>
      </c>
      <c r="N49" s="342">
        <f t="shared" si="8"/>
        <v>0</v>
      </c>
      <c r="O49" s="342">
        <f t="shared" si="8"/>
        <v>0</v>
      </c>
      <c r="P49" s="342">
        <f t="shared" si="8"/>
        <v>0</v>
      </c>
    </row>
    <row r="50" spans="1:16" s="316" customFormat="1" ht="24">
      <c r="A50" s="322"/>
      <c r="B50" s="322"/>
      <c r="C50" s="322"/>
      <c r="D50" s="322"/>
      <c r="E50" s="322">
        <v>301</v>
      </c>
      <c r="F50" s="323" t="s">
        <v>455</v>
      </c>
      <c r="G50" s="329" t="s">
        <v>456</v>
      </c>
      <c r="H50" s="365">
        <v>1</v>
      </c>
      <c r="I50" s="366">
        <v>1</v>
      </c>
      <c r="J50" s="334">
        <v>1</v>
      </c>
      <c r="K50" s="342">
        <v>1690175</v>
      </c>
      <c r="L50" s="342">
        <v>710014</v>
      </c>
      <c r="M50" s="342">
        <v>673325</v>
      </c>
      <c r="N50" s="342">
        <v>0</v>
      </c>
      <c r="O50" s="342">
        <v>0</v>
      </c>
      <c r="P50" s="342">
        <v>0</v>
      </c>
    </row>
    <row r="51" spans="1:16" s="316" customFormat="1" ht="12">
      <c r="A51" s="345"/>
      <c r="B51" s="345"/>
      <c r="C51" s="345"/>
      <c r="D51" s="345"/>
      <c r="E51" s="367"/>
      <c r="F51" s="345"/>
      <c r="G51" s="345"/>
      <c r="H51" s="368"/>
      <c r="I51" s="369"/>
      <c r="J51" s="346"/>
      <c r="K51" s="370"/>
      <c r="L51" s="370"/>
      <c r="M51" s="370"/>
      <c r="N51" s="370"/>
      <c r="O51" s="370"/>
      <c r="P51" s="370"/>
    </row>
    <row r="52" spans="1:16" s="316" customFormat="1" ht="12">
      <c r="A52" s="345"/>
      <c r="B52" s="345"/>
      <c r="C52" s="345"/>
      <c r="D52" s="345"/>
      <c r="E52" s="367"/>
      <c r="F52" s="349" t="s">
        <v>125</v>
      </c>
      <c r="G52" s="345"/>
      <c r="H52" s="368"/>
      <c r="I52" s="369"/>
      <c r="J52" s="346"/>
      <c r="K52" s="371">
        <f>+K11+K15+K16+K19+K20+K22+K23+K24+K25+K26+K27+K28+K29+K30+K31+K32+K33+K34+K35+K36+K37+K38+K39+K40+K42+K43+K44+K45+K50</f>
        <v>9024280950</v>
      </c>
      <c r="L52" s="371">
        <f t="shared" ref="L52:P52" si="9">+L11+L15+L16+L19+L20+L22+L23+L24+L25+L26+L27+L28+L29+L30+L31+L32+L33+L34+L35+L36+L37+L38+L39+L40+L42+L43+L44+L45+L50</f>
        <v>8994437308.2199993</v>
      </c>
      <c r="M52" s="371">
        <f t="shared" si="9"/>
        <v>8771892821.4500008</v>
      </c>
      <c r="N52" s="371">
        <f t="shared" si="9"/>
        <v>8066671692.5899973</v>
      </c>
      <c r="O52" s="371">
        <f t="shared" si="9"/>
        <v>8066671692.5899973</v>
      </c>
      <c r="P52" s="371">
        <f t="shared" si="9"/>
        <v>8066671692.5899973</v>
      </c>
    </row>
    <row r="53" spans="1:16">
      <c r="A53" s="41"/>
      <c r="B53" s="41"/>
      <c r="C53" s="41"/>
      <c r="D53" s="41"/>
      <c r="E53" s="277"/>
      <c r="F53" s="41"/>
      <c r="G53" s="41"/>
      <c r="H53" s="282"/>
      <c r="I53" s="283"/>
      <c r="J53" s="42"/>
      <c r="K53" s="42"/>
      <c r="L53" s="42"/>
      <c r="M53" s="42"/>
      <c r="N53" s="42"/>
      <c r="O53" s="43"/>
      <c r="P53" s="43"/>
    </row>
    <row r="54" spans="1:16">
      <c r="E54" s="1113"/>
      <c r="F54" s="1113"/>
      <c r="G54" s="1113"/>
      <c r="H54" s="1114"/>
      <c r="I54" s="1114"/>
      <c r="J54" s="1114"/>
      <c r="K54" s="574">
        <v>9024280950</v>
      </c>
      <c r="L54" s="574">
        <v>8994437308.2199993</v>
      </c>
      <c r="M54" s="574">
        <v>8771892821.4500027</v>
      </c>
      <c r="N54" s="574">
        <v>8066671692.590003</v>
      </c>
      <c r="O54" s="574">
        <v>8066671692.590003</v>
      </c>
      <c r="P54" s="574">
        <v>8066671692.590003</v>
      </c>
    </row>
    <row r="55" spans="1:16">
      <c r="A55" s="585" t="s">
        <v>570</v>
      </c>
      <c r="E55" s="929"/>
      <c r="F55" s="929"/>
      <c r="G55" s="929"/>
      <c r="H55" s="930"/>
      <c r="I55" s="930"/>
      <c r="J55" s="930"/>
      <c r="K55" s="576">
        <f>+K54-K52</f>
        <v>0</v>
      </c>
      <c r="L55" s="576">
        <f t="shared" ref="L55:P55" si="10">+L54-L52</f>
        <v>0</v>
      </c>
      <c r="M55" s="576">
        <f t="shared" si="10"/>
        <v>0</v>
      </c>
      <c r="N55" s="576">
        <f t="shared" si="10"/>
        <v>0</v>
      </c>
      <c r="O55" s="576">
        <f t="shared" si="10"/>
        <v>0</v>
      </c>
      <c r="P55" s="576">
        <f t="shared" si="10"/>
        <v>0</v>
      </c>
    </row>
    <row r="56" spans="1:16" ht="24" customHeight="1">
      <c r="A56" s="1116" t="s">
        <v>572</v>
      </c>
      <c r="B56" s="1117"/>
      <c r="C56" s="1117"/>
      <c r="D56" s="1117"/>
      <c r="E56" s="1117"/>
      <c r="F56" s="1117"/>
      <c r="G56" s="1117"/>
      <c r="H56" s="1117"/>
      <c r="I56" s="1117"/>
      <c r="J56" s="1117"/>
      <c r="K56" s="1117"/>
      <c r="L56" s="1117"/>
      <c r="M56" s="1117"/>
      <c r="N56" s="1117"/>
      <c r="O56" s="1117"/>
      <c r="P56" s="1117"/>
    </row>
    <row r="57" spans="1:16">
      <c r="E57" s="498"/>
      <c r="F57" s="498"/>
      <c r="G57" s="498"/>
      <c r="H57" s="499"/>
      <c r="I57" s="499"/>
      <c r="J57" s="499"/>
      <c r="K57" s="576"/>
      <c r="L57" s="576"/>
      <c r="M57" s="576"/>
      <c r="N57" s="576"/>
      <c r="O57" s="576"/>
      <c r="P57" s="576"/>
    </row>
    <row r="58" spans="1:16">
      <c r="E58" s="498"/>
      <c r="F58" s="498"/>
      <c r="G58" s="498"/>
      <c r="H58" s="499"/>
      <c r="I58" s="499"/>
      <c r="J58" s="499"/>
      <c r="K58" s="576"/>
      <c r="L58" s="576"/>
      <c r="M58" s="576"/>
      <c r="N58" s="576"/>
      <c r="O58" s="576"/>
      <c r="P58" s="576"/>
    </row>
    <row r="59" spans="1:16">
      <c r="E59" s="498"/>
      <c r="F59" s="498"/>
      <c r="G59" s="498"/>
      <c r="H59" s="499"/>
      <c r="I59" s="499"/>
      <c r="J59" s="499"/>
      <c r="K59" s="576"/>
      <c r="L59" s="576"/>
      <c r="M59" s="576"/>
      <c r="N59" s="576"/>
      <c r="O59" s="576"/>
      <c r="P59" s="576"/>
    </row>
    <row r="60" spans="1:16">
      <c r="E60" s="498"/>
      <c r="F60" s="498"/>
      <c r="G60" s="498"/>
      <c r="H60" s="499"/>
      <c r="I60" s="499"/>
      <c r="J60" s="499"/>
      <c r="K60" s="576"/>
      <c r="L60" s="576"/>
      <c r="M60" s="576"/>
      <c r="N60" s="576"/>
      <c r="O60" s="576"/>
      <c r="P60" s="576"/>
    </row>
    <row r="61" spans="1:16">
      <c r="K61" s="575">
        <f>+K54-K52</f>
        <v>0</v>
      </c>
      <c r="L61" s="575">
        <f t="shared" ref="L61:P61" si="11">+L54-L52</f>
        <v>0</v>
      </c>
      <c r="M61" s="575">
        <f t="shared" si="11"/>
        <v>0</v>
      </c>
      <c r="N61" s="575">
        <f t="shared" si="11"/>
        <v>0</v>
      </c>
      <c r="O61" s="575">
        <f t="shared" si="11"/>
        <v>0</v>
      </c>
      <c r="P61" s="575">
        <f t="shared" si="11"/>
        <v>0</v>
      </c>
    </row>
    <row r="62" spans="1:16">
      <c r="A62" s="33"/>
      <c r="B62" s="33"/>
      <c r="C62" s="38" t="s">
        <v>17</v>
      </c>
      <c r="D62" s="36"/>
      <c r="E62" s="34"/>
      <c r="F62" s="39"/>
      <c r="G62" s="39"/>
      <c r="H62" s="39"/>
      <c r="I62" s="34"/>
      <c r="J62" s="1115" t="s">
        <v>30</v>
      </c>
      <c r="K62" s="1115"/>
      <c r="L62" s="1115"/>
      <c r="M62" s="1115"/>
      <c r="N62" s="1115"/>
      <c r="O62" s="1115"/>
      <c r="P62" s="36"/>
    </row>
    <row r="63" spans="1:16" ht="40.5" customHeight="1">
      <c r="C63" s="1106" t="s">
        <v>458</v>
      </c>
      <c r="D63" s="1107"/>
      <c r="E63" s="1107"/>
      <c r="F63" s="1107"/>
      <c r="G63" s="40"/>
      <c r="H63" s="40"/>
      <c r="I63" s="36"/>
      <c r="J63" s="1108" t="s">
        <v>459</v>
      </c>
      <c r="K63" s="1109"/>
      <c r="L63" s="1109"/>
      <c r="M63" s="1109"/>
      <c r="N63" s="1109"/>
      <c r="O63" s="1109"/>
      <c r="P63" s="36"/>
    </row>
  </sheetData>
  <mergeCells count="18">
    <mergeCell ref="C63:F63"/>
    <mergeCell ref="J63:O63"/>
    <mergeCell ref="H5:J5"/>
    <mergeCell ref="K5:P5"/>
    <mergeCell ref="E54:G54"/>
    <mergeCell ref="H54:J54"/>
    <mergeCell ref="J62:O62"/>
    <mergeCell ref="A56:P56"/>
    <mergeCell ref="A1:P1"/>
    <mergeCell ref="A3:H3"/>
    <mergeCell ref="A4:A6"/>
    <mergeCell ref="B4:B6"/>
    <mergeCell ref="C4:C6"/>
    <mergeCell ref="D4:D6"/>
    <mergeCell ref="E4:E6"/>
    <mergeCell ref="F4:F6"/>
    <mergeCell ref="G4:G6"/>
    <mergeCell ref="H4:P4"/>
  </mergeCells>
  <printOptions horizontalCentered="1"/>
  <pageMargins left="0.23622047244094491" right="0.23622047244094491" top="1.0236220472440944" bottom="0.74803149606299213" header="0.31496062992125984" footer="0.31496062992125984"/>
  <pageSetup scale="69" fitToHeight="0" orientation="landscape" r:id="rId1"/>
  <headerFooter scaleWithDoc="0" alignWithMargins="0">
    <oddHeader>&amp;L&amp;G&amp;R&amp;G</oddHeader>
    <oddFooter>&amp;R&amp;G</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E10BE"/>
    <pageSetUpPr fitToPage="1"/>
  </sheetPr>
  <dimension ref="A1:G33"/>
  <sheetViews>
    <sheetView showGridLines="0" view="pageBreakPreview" zoomScaleSheetLayoutView="100" workbookViewId="0">
      <selection activeCell="D18" sqref="D18"/>
    </sheetView>
  </sheetViews>
  <sheetFormatPr baseColWidth="10" defaultColWidth="11.42578125" defaultRowHeight="13.5"/>
  <cols>
    <col min="1" max="1" width="12.28515625" style="55" bestFit="1" customWidth="1"/>
    <col min="2" max="2" width="12.28515625" style="55" customWidth="1"/>
    <col min="3" max="5" width="16.7109375" style="55" customWidth="1"/>
    <col min="6" max="6" width="38" style="55" customWidth="1"/>
    <col min="7" max="7" width="56.28515625" style="55" customWidth="1"/>
    <col min="8" max="16384" width="11.42578125" style="55"/>
  </cols>
  <sheetData>
    <row r="1" spans="1:7" s="416" customFormat="1" ht="21.75" customHeight="1">
      <c r="A1" s="1331" t="s">
        <v>153</v>
      </c>
      <c r="B1" s="1332"/>
      <c r="C1" s="1332"/>
      <c r="D1" s="1332"/>
      <c r="E1" s="1332"/>
      <c r="F1" s="1332"/>
      <c r="G1" s="1333"/>
    </row>
    <row r="2" spans="1:7" s="416" customFormat="1" ht="21.75" customHeight="1">
      <c r="A2" s="1334" t="s">
        <v>387</v>
      </c>
      <c r="B2" s="1335"/>
      <c r="C2" s="1335"/>
      <c r="D2" s="1335"/>
      <c r="E2" s="1335"/>
      <c r="F2" s="1335"/>
      <c r="G2" s="1336"/>
    </row>
    <row r="3" spans="1:7" s="416" customFormat="1" ht="20.45" customHeight="1">
      <c r="A3" s="1337" t="s">
        <v>12</v>
      </c>
      <c r="B3" s="1337" t="s">
        <v>167</v>
      </c>
      <c r="C3" s="417" t="s">
        <v>5</v>
      </c>
      <c r="D3" s="417"/>
      <c r="E3" s="418"/>
      <c r="F3" s="1337" t="s">
        <v>156</v>
      </c>
      <c r="G3" s="1337" t="s">
        <v>157</v>
      </c>
    </row>
    <row r="4" spans="1:7" s="416" customFormat="1" ht="24">
      <c r="A4" s="1338"/>
      <c r="B4" s="1338"/>
      <c r="C4" s="603" t="s">
        <v>154</v>
      </c>
      <c r="D4" s="603" t="s">
        <v>155</v>
      </c>
      <c r="E4" s="603" t="s">
        <v>105</v>
      </c>
      <c r="F4" s="1338" t="s">
        <v>6</v>
      </c>
      <c r="G4" s="1338"/>
    </row>
    <row r="5" spans="1:7" s="416" customFormat="1" ht="18" customHeight="1">
      <c r="A5" s="1325" t="s">
        <v>1010</v>
      </c>
      <c r="B5" s="1325">
        <v>2018</v>
      </c>
      <c r="C5" s="1328">
        <v>241000000</v>
      </c>
      <c r="D5" s="1325"/>
      <c r="E5" s="1328">
        <v>153911260.06999999</v>
      </c>
      <c r="F5" s="1325" t="s">
        <v>1011</v>
      </c>
      <c r="G5" s="1320" t="s">
        <v>1012</v>
      </c>
    </row>
    <row r="6" spans="1:7" s="416" customFormat="1" ht="18" customHeight="1">
      <c r="A6" s="1326"/>
      <c r="B6" s="1326"/>
      <c r="C6" s="1329"/>
      <c r="D6" s="1326"/>
      <c r="E6" s="1329"/>
      <c r="F6" s="1326"/>
      <c r="G6" s="1321"/>
    </row>
    <row r="7" spans="1:7" s="416" customFormat="1" ht="18" customHeight="1">
      <c r="A7" s="1326"/>
      <c r="B7" s="1326"/>
      <c r="C7" s="1329"/>
      <c r="D7" s="1326"/>
      <c r="E7" s="1329"/>
      <c r="F7" s="1326"/>
      <c r="G7" s="1321"/>
    </row>
    <row r="8" spans="1:7" s="416" customFormat="1" ht="18" customHeight="1">
      <c r="A8" s="1326"/>
      <c r="B8" s="1326"/>
      <c r="C8" s="1329"/>
      <c r="D8" s="1326"/>
      <c r="E8" s="1329"/>
      <c r="F8" s="1326"/>
      <c r="G8" s="1321"/>
    </row>
    <row r="9" spans="1:7" s="416" customFormat="1" ht="18" customHeight="1">
      <c r="A9" s="1326"/>
      <c r="B9" s="1326"/>
      <c r="C9" s="1329"/>
      <c r="D9" s="1326"/>
      <c r="E9" s="1329"/>
      <c r="F9" s="1326"/>
      <c r="G9" s="1321"/>
    </row>
    <row r="10" spans="1:7" s="416" customFormat="1" ht="18" customHeight="1">
      <c r="A10" s="1326"/>
      <c r="B10" s="1326"/>
      <c r="C10" s="1329"/>
      <c r="D10" s="1326"/>
      <c r="E10" s="1329"/>
      <c r="F10" s="1326"/>
      <c r="G10" s="1321"/>
    </row>
    <row r="11" spans="1:7" s="416" customFormat="1" ht="18" customHeight="1">
      <c r="A11" s="1326"/>
      <c r="B11" s="1326"/>
      <c r="C11" s="1329"/>
      <c r="D11" s="1326"/>
      <c r="E11" s="1329"/>
      <c r="F11" s="1326"/>
      <c r="G11" s="1321"/>
    </row>
    <row r="12" spans="1:7" s="416" customFormat="1" ht="18" customHeight="1">
      <c r="A12" s="1326"/>
      <c r="B12" s="1326"/>
      <c r="C12" s="1329"/>
      <c r="D12" s="1326"/>
      <c r="E12" s="1329"/>
      <c r="F12" s="1326"/>
      <c r="G12" s="1321"/>
    </row>
    <row r="13" spans="1:7" s="416" customFormat="1" ht="18" customHeight="1">
      <c r="A13" s="1326"/>
      <c r="B13" s="1326"/>
      <c r="C13" s="1329"/>
      <c r="D13" s="1326"/>
      <c r="E13" s="1329"/>
      <c r="F13" s="1326"/>
      <c r="G13" s="1321"/>
    </row>
    <row r="14" spans="1:7" s="416" customFormat="1" ht="18" customHeight="1">
      <c r="A14" s="1326"/>
      <c r="B14" s="1326"/>
      <c r="C14" s="1329"/>
      <c r="D14" s="1326"/>
      <c r="E14" s="1329"/>
      <c r="F14" s="1326"/>
      <c r="G14" s="1321"/>
    </row>
    <row r="15" spans="1:7" s="416" customFormat="1" ht="18" customHeight="1">
      <c r="A15" s="1326"/>
      <c r="B15" s="1326"/>
      <c r="C15" s="1329"/>
      <c r="D15" s="1326"/>
      <c r="E15" s="1329"/>
      <c r="F15" s="1326"/>
      <c r="G15" s="1321"/>
    </row>
    <row r="16" spans="1:7" s="416" customFormat="1" ht="18" customHeight="1">
      <c r="A16" s="1327"/>
      <c r="B16" s="1327"/>
      <c r="C16" s="1330"/>
      <c r="D16" s="1327"/>
      <c r="E16" s="1330"/>
      <c r="F16" s="1327"/>
      <c r="G16" s="1322"/>
    </row>
    <row r="17" spans="1:7" s="416" customFormat="1" ht="18" customHeight="1">
      <c r="A17" s="725"/>
      <c r="B17" s="725"/>
      <c r="C17" s="726"/>
      <c r="D17" s="725"/>
      <c r="E17" s="726"/>
      <c r="F17" s="727"/>
      <c r="G17" s="728"/>
    </row>
    <row r="18" spans="1:7" s="416" customFormat="1" ht="18" customHeight="1">
      <c r="A18" s="725"/>
      <c r="B18" s="725"/>
      <c r="C18" s="726"/>
      <c r="D18" s="725"/>
      <c r="E18" s="726"/>
      <c r="F18" s="727"/>
      <c r="G18" s="728"/>
    </row>
    <row r="19" spans="1:7" s="416" customFormat="1" ht="18" customHeight="1">
      <c r="A19" s="725"/>
      <c r="B19" s="725"/>
      <c r="C19" s="726"/>
      <c r="D19" s="725"/>
      <c r="E19" s="726"/>
      <c r="F19" s="727"/>
      <c r="G19" s="728"/>
    </row>
    <row r="20" spans="1:7" s="416" customFormat="1" ht="18" customHeight="1">
      <c r="A20" s="725"/>
      <c r="B20" s="725"/>
      <c r="C20" s="726"/>
      <c r="D20" s="725"/>
      <c r="E20" s="726"/>
      <c r="F20" s="727"/>
      <c r="G20" s="728"/>
    </row>
    <row r="21" spans="1:7" s="416" customFormat="1" ht="18" customHeight="1">
      <c r="A21" s="725"/>
      <c r="B21" s="725"/>
      <c r="C21" s="726"/>
      <c r="D21" s="725"/>
      <c r="E21" s="726"/>
      <c r="F21" s="727"/>
      <c r="G21" s="728"/>
    </row>
    <row r="22" spans="1:7" s="416" customFormat="1" ht="18" customHeight="1">
      <c r="A22" s="424"/>
      <c r="B22" s="424"/>
      <c r="C22" s="424"/>
      <c r="D22" s="424"/>
      <c r="E22" s="424"/>
      <c r="F22" s="425"/>
      <c r="G22" s="426"/>
    </row>
    <row r="23" spans="1:7" s="416" customFormat="1" ht="18" customHeight="1">
      <c r="A23" s="427" t="s">
        <v>457</v>
      </c>
      <c r="B23" s="427"/>
      <c r="C23" s="729">
        <f>C5</f>
        <v>241000000</v>
      </c>
      <c r="D23" s="424"/>
      <c r="E23" s="729">
        <f>E5</f>
        <v>153911260.06999999</v>
      </c>
      <c r="F23" s="425"/>
      <c r="G23" s="426"/>
    </row>
    <row r="24" spans="1:7" ht="18" customHeight="1">
      <c r="A24" s="57"/>
      <c r="B24" s="57"/>
      <c r="C24" s="57"/>
      <c r="D24" s="57"/>
      <c r="E24" s="57"/>
      <c r="F24" s="57"/>
      <c r="G24" s="58"/>
    </row>
    <row r="25" spans="1:7" ht="18" customHeight="1">
      <c r="A25" s="57"/>
      <c r="B25" s="57"/>
      <c r="C25" s="57"/>
      <c r="D25" s="57"/>
      <c r="E25" s="57"/>
      <c r="F25" s="57"/>
      <c r="G25" s="58"/>
    </row>
    <row r="26" spans="1:7" ht="18" customHeight="1">
      <c r="A26" s="57"/>
      <c r="B26" s="57"/>
      <c r="C26" s="57"/>
      <c r="D26" s="57"/>
      <c r="E26" s="57"/>
      <c r="F26" s="57"/>
      <c r="G26" s="58"/>
    </row>
    <row r="27" spans="1:7" ht="18" customHeight="1">
      <c r="A27" s="57"/>
      <c r="B27" s="57"/>
      <c r="C27" s="57"/>
      <c r="D27" s="57"/>
      <c r="E27" s="57"/>
      <c r="F27" s="57"/>
      <c r="G27" s="58"/>
    </row>
    <row r="28" spans="1:7" ht="18" customHeight="1">
      <c r="A28" s="57"/>
      <c r="B28" s="57"/>
      <c r="C28" s="57"/>
      <c r="D28" s="57"/>
      <c r="E28" s="57"/>
      <c r="F28" s="57"/>
      <c r="G28" s="58"/>
    </row>
    <row r="29" spans="1:7" ht="18" customHeight="1">
      <c r="A29" s="57"/>
      <c r="B29" s="57"/>
      <c r="C29" s="57"/>
      <c r="D29" s="57"/>
      <c r="E29" s="57"/>
      <c r="F29" s="57"/>
      <c r="G29" s="58"/>
    </row>
    <row r="31" spans="1:7" s="56" customFormat="1">
      <c r="A31" s="526" t="s">
        <v>16</v>
      </c>
      <c r="B31" s="526"/>
      <c r="C31" s="730"/>
      <c r="D31" s="730"/>
      <c r="E31" s="730"/>
      <c r="F31" s="526" t="s">
        <v>15</v>
      </c>
      <c r="G31" s="730"/>
    </row>
    <row r="32" spans="1:7" s="56" customFormat="1" ht="27">
      <c r="A32" s="525"/>
      <c r="B32" s="525"/>
      <c r="C32" s="1323" t="s">
        <v>1013</v>
      </c>
      <c r="D32" s="1324"/>
      <c r="E32" s="1324"/>
      <c r="F32" s="525"/>
      <c r="G32" s="602" t="s">
        <v>1014</v>
      </c>
    </row>
    <row r="33" s="56" customFormat="1"/>
  </sheetData>
  <mergeCells count="14">
    <mergeCell ref="A1:G1"/>
    <mergeCell ref="A2:G2"/>
    <mergeCell ref="A3:A4"/>
    <mergeCell ref="B3:B4"/>
    <mergeCell ref="F3:F4"/>
    <mergeCell ref="G3:G4"/>
    <mergeCell ref="G5:G16"/>
    <mergeCell ref="C32:E32"/>
    <mergeCell ref="A5:A16"/>
    <mergeCell ref="B5:B16"/>
    <mergeCell ref="C5:C16"/>
    <mergeCell ref="D5:D16"/>
    <mergeCell ref="E5:E16"/>
    <mergeCell ref="F5:F16"/>
  </mergeCells>
  <dataValidations count="1">
    <dataValidation allowBlank="1" sqref="A2:B2" xr:uid="{00000000-0002-0000-2700-000000000000}"/>
  </dataValidations>
  <printOptions horizontalCentered="1"/>
  <pageMargins left="0.23622047244094491" right="0.23622047244094491" top="1.0236220472440944" bottom="0.74803149606299213" header="0.31496062992125984" footer="0.31496062992125984"/>
  <pageSetup scale="78" fitToHeight="0" orientation="landscape" r:id="rId1"/>
  <headerFooter scaleWithDoc="0" alignWithMargins="0">
    <oddHeader>&amp;L&amp;G&amp;R&amp;G</oddHeader>
    <oddFooter>&amp;R&amp;G</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EE10BE"/>
    <pageSetUpPr fitToPage="1"/>
  </sheetPr>
  <dimension ref="A1:G33"/>
  <sheetViews>
    <sheetView showGridLines="0" view="pageBreakPreview" zoomScaleSheetLayoutView="100" workbookViewId="0">
      <selection sqref="A1:G1"/>
    </sheetView>
  </sheetViews>
  <sheetFormatPr baseColWidth="10" defaultColWidth="11.42578125" defaultRowHeight="13.5"/>
  <cols>
    <col min="1" max="1" width="12.28515625" style="55" bestFit="1" customWidth="1"/>
    <col min="2" max="2" width="12.28515625" style="55" customWidth="1"/>
    <col min="3" max="5" width="16.7109375" style="55" customWidth="1"/>
    <col min="6" max="6" width="38" style="55" customWidth="1"/>
    <col min="7" max="7" width="56.28515625" style="55" customWidth="1"/>
    <col min="8" max="16384" width="11.42578125" style="55"/>
  </cols>
  <sheetData>
    <row r="1" spans="1:7" s="416" customFormat="1" ht="21.75" customHeight="1">
      <c r="A1" s="1331" t="s">
        <v>153</v>
      </c>
      <c r="B1" s="1332"/>
      <c r="C1" s="1332"/>
      <c r="D1" s="1332"/>
      <c r="E1" s="1332"/>
      <c r="F1" s="1332"/>
      <c r="G1" s="1333"/>
    </row>
    <row r="2" spans="1:7" s="416" customFormat="1" ht="21.75" customHeight="1">
      <c r="A2" s="1341" t="s">
        <v>387</v>
      </c>
      <c r="B2" s="1342"/>
      <c r="C2" s="1342"/>
      <c r="D2" s="1342"/>
      <c r="E2" s="1342"/>
      <c r="F2" s="1342"/>
      <c r="G2" s="1343"/>
    </row>
    <row r="3" spans="1:7" s="416" customFormat="1" ht="20.45" customHeight="1">
      <c r="A3" s="1337" t="s">
        <v>12</v>
      </c>
      <c r="B3" s="1337" t="s">
        <v>167</v>
      </c>
      <c r="C3" s="417" t="s">
        <v>5</v>
      </c>
      <c r="D3" s="417"/>
      <c r="E3" s="418"/>
      <c r="F3" s="1337" t="s">
        <v>156</v>
      </c>
      <c r="G3" s="1337" t="s">
        <v>157</v>
      </c>
    </row>
    <row r="4" spans="1:7" s="416" customFormat="1" ht="24">
      <c r="A4" s="1338"/>
      <c r="B4" s="1338"/>
      <c r="C4" s="419" t="s">
        <v>154</v>
      </c>
      <c r="D4" s="419" t="s">
        <v>155</v>
      </c>
      <c r="E4" s="419" t="s">
        <v>105</v>
      </c>
      <c r="F4" s="1338" t="s">
        <v>6</v>
      </c>
      <c r="G4" s="1338"/>
    </row>
    <row r="5" spans="1:7" s="416" customFormat="1" ht="18" customHeight="1">
      <c r="A5" s="420"/>
      <c r="B5" s="420"/>
      <c r="C5" s="420"/>
      <c r="D5" s="420"/>
      <c r="E5" s="420"/>
      <c r="F5" s="420"/>
      <c r="G5" s="420"/>
    </row>
    <row r="6" spans="1:7" s="416" customFormat="1" ht="18" customHeight="1">
      <c r="A6" s="421"/>
      <c r="B6" s="421"/>
      <c r="C6" s="421"/>
      <c r="D6" s="421"/>
      <c r="E6" s="421"/>
      <c r="F6" s="422"/>
      <c r="G6" s="423"/>
    </row>
    <row r="7" spans="1:7" s="416" customFormat="1" ht="18" customHeight="1">
      <c r="A7" s="421"/>
      <c r="B7" s="421"/>
      <c r="C7" s="421"/>
      <c r="D7" s="421"/>
      <c r="E7" s="421"/>
      <c r="F7" s="422"/>
      <c r="G7" s="423"/>
    </row>
    <row r="8" spans="1:7" s="416" customFormat="1" ht="18" customHeight="1">
      <c r="A8" s="421"/>
      <c r="B8" s="421"/>
      <c r="C8" s="421"/>
      <c r="D8" s="421"/>
      <c r="E8" s="421"/>
      <c r="F8" s="422"/>
      <c r="G8" s="423"/>
    </row>
    <row r="9" spans="1:7" s="416" customFormat="1" ht="18" customHeight="1">
      <c r="A9" s="424"/>
      <c r="B9" s="424"/>
      <c r="C9" s="424"/>
      <c r="D9" s="424"/>
      <c r="E9" s="424"/>
      <c r="F9" s="425"/>
      <c r="G9" s="426"/>
    </row>
    <row r="10" spans="1:7" s="416" customFormat="1" ht="18" customHeight="1">
      <c r="A10" s="424"/>
      <c r="B10" s="424"/>
      <c r="C10" s="424"/>
      <c r="D10" s="424"/>
      <c r="E10" s="424"/>
      <c r="F10" s="425"/>
      <c r="G10" s="426"/>
    </row>
    <row r="11" spans="1:7" s="416" customFormat="1" ht="18" customHeight="1">
      <c r="A11" s="424"/>
      <c r="B11" s="424"/>
      <c r="C11" s="424"/>
      <c r="D11" s="424"/>
      <c r="E11" s="424"/>
      <c r="F11" s="425"/>
      <c r="G11" s="426"/>
    </row>
    <row r="12" spans="1:7" s="416" customFormat="1" ht="18" customHeight="1">
      <c r="A12" s="424"/>
      <c r="B12" s="424"/>
      <c r="C12" s="424"/>
      <c r="D12" s="424"/>
      <c r="E12" s="424"/>
      <c r="F12" s="425"/>
      <c r="G12" s="426"/>
    </row>
    <row r="13" spans="1:7" s="416" customFormat="1" ht="18" customHeight="1">
      <c r="A13" s="424"/>
      <c r="B13" s="424"/>
      <c r="C13" s="424"/>
      <c r="D13" s="424"/>
      <c r="E13" s="424"/>
      <c r="F13" s="425"/>
      <c r="G13" s="426"/>
    </row>
    <row r="14" spans="1:7" s="416" customFormat="1" ht="18" customHeight="1">
      <c r="A14" s="424"/>
      <c r="B14" s="424"/>
      <c r="C14" s="424"/>
      <c r="D14" s="424"/>
      <c r="E14" s="424"/>
      <c r="F14" s="425"/>
      <c r="G14" s="426"/>
    </row>
    <row r="15" spans="1:7" s="416" customFormat="1" ht="18" customHeight="1">
      <c r="A15" s="424"/>
      <c r="B15" s="424"/>
      <c r="C15" s="424"/>
      <c r="D15" s="424"/>
      <c r="E15" s="424"/>
      <c r="F15" s="425"/>
      <c r="G15" s="426"/>
    </row>
    <row r="16" spans="1:7" s="416" customFormat="1" ht="18" customHeight="1">
      <c r="A16" s="424"/>
      <c r="B16" s="424"/>
      <c r="C16" s="424"/>
      <c r="D16" s="424"/>
      <c r="E16" s="424"/>
      <c r="F16" s="425"/>
      <c r="G16" s="426"/>
    </row>
    <row r="17" spans="1:7" s="416" customFormat="1" ht="18" customHeight="1">
      <c r="A17" s="424"/>
      <c r="B17" s="424"/>
      <c r="C17" s="424"/>
      <c r="D17" s="424"/>
      <c r="E17" s="424"/>
      <c r="F17" s="425"/>
      <c r="G17" s="426"/>
    </row>
    <row r="18" spans="1:7" s="416" customFormat="1" ht="18" customHeight="1">
      <c r="A18" s="424"/>
      <c r="B18" s="424"/>
      <c r="C18" s="424"/>
      <c r="D18" s="424"/>
      <c r="E18" s="424"/>
      <c r="F18" s="425"/>
      <c r="G18" s="426"/>
    </row>
    <row r="19" spans="1:7" s="416" customFormat="1" ht="18" customHeight="1">
      <c r="A19" s="424"/>
      <c r="B19" s="424"/>
      <c r="C19" s="424"/>
      <c r="D19" s="424"/>
      <c r="E19" s="424"/>
      <c r="F19" s="425"/>
      <c r="G19" s="426"/>
    </row>
    <row r="20" spans="1:7" s="416" customFormat="1" ht="18" customHeight="1">
      <c r="A20" s="424"/>
      <c r="B20" s="424"/>
      <c r="C20" s="424"/>
      <c r="D20" s="424"/>
      <c r="E20" s="424"/>
      <c r="F20" s="425"/>
      <c r="G20" s="426"/>
    </row>
    <row r="21" spans="1:7" s="416" customFormat="1" ht="18" customHeight="1">
      <c r="A21" s="424"/>
      <c r="B21" s="424"/>
      <c r="C21" s="424"/>
      <c r="D21" s="424"/>
      <c r="E21" s="424"/>
      <c r="F21" s="425"/>
      <c r="G21" s="426"/>
    </row>
    <row r="22" spans="1:7" s="416" customFormat="1" ht="18" customHeight="1">
      <c r="A22" s="424"/>
      <c r="B22" s="424"/>
      <c r="C22" s="424"/>
      <c r="D22" s="424"/>
      <c r="E22" s="424"/>
      <c r="F22" s="425"/>
      <c r="G22" s="426"/>
    </row>
    <row r="23" spans="1:7" s="416" customFormat="1" ht="18" customHeight="1">
      <c r="A23" s="427" t="s">
        <v>168</v>
      </c>
      <c r="B23" s="427"/>
      <c r="C23" s="424"/>
      <c r="D23" s="424"/>
      <c r="E23" s="424"/>
      <c r="F23" s="425"/>
      <c r="G23" s="426"/>
    </row>
    <row r="24" spans="1:7" ht="18" customHeight="1">
      <c r="A24" s="57"/>
      <c r="B24" s="57"/>
      <c r="C24" s="57"/>
      <c r="D24" s="57"/>
      <c r="E24" s="57"/>
      <c r="F24" s="57"/>
      <c r="G24" s="58"/>
    </row>
    <row r="25" spans="1:7" ht="18" customHeight="1">
      <c r="A25" s="57"/>
      <c r="B25" s="57"/>
      <c r="C25" s="57"/>
      <c r="D25" s="57"/>
      <c r="E25" s="57"/>
      <c r="F25" s="57"/>
      <c r="G25" s="58"/>
    </row>
    <row r="26" spans="1:7" ht="18" customHeight="1">
      <c r="A26" s="57"/>
      <c r="B26" s="57"/>
      <c r="C26" s="57"/>
      <c r="D26" s="57"/>
      <c r="E26" s="57"/>
      <c r="F26" s="57"/>
      <c r="G26" s="58"/>
    </row>
    <row r="27" spans="1:7" ht="18" customHeight="1">
      <c r="A27" s="57"/>
      <c r="B27" s="57"/>
      <c r="C27" s="57"/>
      <c r="D27" s="57"/>
      <c r="E27" s="57"/>
      <c r="F27" s="57"/>
      <c r="G27" s="58"/>
    </row>
    <row r="28" spans="1:7" ht="18" customHeight="1">
      <c r="A28" s="57"/>
      <c r="B28" s="57"/>
      <c r="C28" s="57"/>
      <c r="D28" s="57"/>
      <c r="E28" s="57"/>
      <c r="F28" s="57"/>
      <c r="G28" s="58"/>
    </row>
    <row r="29" spans="1:7" ht="18" customHeight="1">
      <c r="A29" s="57"/>
      <c r="B29" s="57"/>
      <c r="C29" s="57"/>
      <c r="D29" s="57"/>
      <c r="E29" s="57"/>
      <c r="F29" s="57"/>
      <c r="G29" s="58"/>
    </row>
    <row r="31" spans="1:7" s="56" customFormat="1">
      <c r="A31" s="34" t="s">
        <v>16</v>
      </c>
      <c r="B31" s="34"/>
      <c r="C31" s="35"/>
      <c r="D31" s="35"/>
      <c r="E31" s="35"/>
      <c r="F31" s="34" t="s">
        <v>15</v>
      </c>
      <c r="G31" s="35"/>
    </row>
    <row r="32" spans="1:7" s="56" customFormat="1" ht="40.5">
      <c r="A32" s="36"/>
      <c r="B32" s="36"/>
      <c r="C32" s="1339" t="s">
        <v>458</v>
      </c>
      <c r="D32" s="1340"/>
      <c r="E32" s="1340"/>
      <c r="F32" s="36"/>
      <c r="G32" s="307" t="s">
        <v>500</v>
      </c>
    </row>
    <row r="33" s="56" customFormat="1"/>
  </sheetData>
  <mergeCells count="7">
    <mergeCell ref="C32:E32"/>
    <mergeCell ref="A1:G1"/>
    <mergeCell ref="A2:G2"/>
    <mergeCell ref="A3:A4"/>
    <mergeCell ref="B3:B4"/>
    <mergeCell ref="F3:F4"/>
    <mergeCell ref="G3:G4"/>
  </mergeCells>
  <dataValidations count="1">
    <dataValidation allowBlank="1" sqref="A2:B2" xr:uid="{00000000-0002-0000-2800-000000000000}"/>
  </dataValidations>
  <printOptions horizontalCentered="1"/>
  <pageMargins left="0.23622047244094491" right="0.23622047244094491" top="1.0236220472440944" bottom="0.74803149606299213" header="0.31496062992125984" footer="0.31496062992125984"/>
  <pageSetup scale="78" fitToHeight="0" orientation="landscape" r:id="rId1"/>
  <headerFooter scaleWithDoc="0" alignWithMargins="0">
    <oddHeader>&amp;L&amp;G&amp;R&amp;G</oddHeader>
    <oddFooter>&amp;R&amp;G</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P38"/>
  <sheetViews>
    <sheetView showGridLines="0" view="pageBreakPreview" zoomScaleNormal="70" zoomScaleSheetLayoutView="100" workbookViewId="0">
      <selection sqref="A1:M1"/>
    </sheetView>
  </sheetViews>
  <sheetFormatPr baseColWidth="10" defaultColWidth="12.5703125" defaultRowHeight="13.5"/>
  <cols>
    <col min="1" max="1" width="6.42578125" style="14" customWidth="1"/>
    <col min="2" max="7" width="4.5703125" style="14" customWidth="1"/>
    <col min="8" max="8" width="51" style="24" customWidth="1"/>
    <col min="9" max="12" width="17" style="14" customWidth="1"/>
    <col min="13" max="13" width="46.28515625" style="14" customWidth="1"/>
    <col min="14" max="16384" width="12.5703125" style="14"/>
  </cols>
  <sheetData>
    <row r="1" spans="1:15" s="428" customFormat="1" ht="23.1" customHeight="1">
      <c r="A1" s="1355" t="s">
        <v>172</v>
      </c>
      <c r="B1" s="1356"/>
      <c r="C1" s="1356"/>
      <c r="D1" s="1356"/>
      <c r="E1" s="1356"/>
      <c r="F1" s="1356"/>
      <c r="G1" s="1356"/>
      <c r="H1" s="1356"/>
      <c r="I1" s="1356"/>
      <c r="J1" s="1356"/>
      <c r="K1" s="1356"/>
      <c r="L1" s="1356"/>
      <c r="M1" s="1357"/>
    </row>
    <row r="2" spans="1:15" s="428" customFormat="1" ht="23.1" customHeight="1">
      <c r="A2" s="1358" t="s">
        <v>192</v>
      </c>
      <c r="B2" s="1359"/>
      <c r="C2" s="1359"/>
      <c r="D2" s="1359"/>
      <c r="E2" s="1359"/>
      <c r="F2" s="1359"/>
      <c r="G2" s="1359"/>
      <c r="H2" s="1359"/>
      <c r="I2" s="1359"/>
      <c r="J2" s="1359"/>
      <c r="K2" s="1359"/>
      <c r="L2" s="1359"/>
      <c r="M2" s="1360"/>
    </row>
    <row r="3" spans="1:15" s="429" customFormat="1" ht="7.5" customHeight="1">
      <c r="H3" s="430"/>
      <c r="I3" s="431"/>
      <c r="J3" s="431"/>
      <c r="K3" s="431"/>
      <c r="L3" s="431"/>
      <c r="M3" s="431"/>
    </row>
    <row r="4" spans="1:15" s="429" customFormat="1" ht="20.100000000000001" customHeight="1">
      <c r="A4" s="1361" t="s">
        <v>389</v>
      </c>
      <c r="B4" s="1362"/>
      <c r="C4" s="1362"/>
      <c r="D4" s="1362"/>
      <c r="E4" s="1362"/>
      <c r="F4" s="1362"/>
      <c r="G4" s="1362"/>
      <c r="H4" s="1362"/>
      <c r="I4" s="1362"/>
      <c r="J4" s="1362"/>
      <c r="K4" s="1362"/>
      <c r="L4" s="1362"/>
      <c r="M4" s="1363"/>
    </row>
    <row r="5" spans="1:15" s="429" customFormat="1" ht="26.1" customHeight="1">
      <c r="A5" s="1348" t="s">
        <v>173</v>
      </c>
      <c r="B5" s="1348" t="s">
        <v>7</v>
      </c>
      <c r="C5" s="1348" t="s">
        <v>8</v>
      </c>
      <c r="D5" s="1348" t="s">
        <v>9</v>
      </c>
      <c r="E5" s="1348" t="s">
        <v>0</v>
      </c>
      <c r="F5" s="1348" t="s">
        <v>174</v>
      </c>
      <c r="G5" s="1348" t="s">
        <v>175</v>
      </c>
      <c r="H5" s="1348" t="s">
        <v>176</v>
      </c>
      <c r="I5" s="1350" t="s">
        <v>191</v>
      </c>
      <c r="J5" s="1351"/>
      <c r="K5" s="1352"/>
      <c r="L5" s="1353" t="s">
        <v>177</v>
      </c>
      <c r="M5" s="1348" t="s">
        <v>178</v>
      </c>
    </row>
    <row r="6" spans="1:15" s="15" customFormat="1" ht="26.1" customHeight="1">
      <c r="A6" s="1349"/>
      <c r="B6" s="1349"/>
      <c r="C6" s="1349"/>
      <c r="D6" s="1349"/>
      <c r="E6" s="1349"/>
      <c r="F6" s="1349"/>
      <c r="G6" s="1349"/>
      <c r="H6" s="1349"/>
      <c r="I6" s="62" t="s">
        <v>179</v>
      </c>
      <c r="J6" s="62" t="s">
        <v>180</v>
      </c>
      <c r="K6" s="62" t="s">
        <v>181</v>
      </c>
      <c r="L6" s="1354"/>
      <c r="M6" s="1349"/>
    </row>
    <row r="7" spans="1:15" s="429" customFormat="1" ht="20.25" customHeight="1">
      <c r="A7" s="432"/>
      <c r="B7" s="432"/>
      <c r="C7" s="432"/>
      <c r="D7" s="432"/>
      <c r="E7" s="432"/>
      <c r="F7" s="432"/>
      <c r="G7" s="433"/>
      <c r="H7" s="434"/>
      <c r="I7" s="434"/>
      <c r="J7" s="434"/>
      <c r="K7" s="434"/>
      <c r="L7" s="434"/>
      <c r="M7" s="434"/>
    </row>
    <row r="8" spans="1:15" s="429" customFormat="1" ht="20.25" customHeight="1">
      <c r="A8" s="435"/>
      <c r="B8" s="432"/>
      <c r="C8" s="435"/>
      <c r="D8" s="435"/>
      <c r="E8" s="435"/>
      <c r="F8" s="435"/>
      <c r="G8" s="435"/>
      <c r="H8" s="436"/>
      <c r="I8" s="437"/>
      <c r="J8" s="437"/>
      <c r="K8" s="437"/>
      <c r="L8" s="437"/>
      <c r="M8" s="437"/>
    </row>
    <row r="9" spans="1:15" s="429" customFormat="1" ht="20.25" customHeight="1">
      <c r="A9" s="435"/>
      <c r="B9" s="435"/>
      <c r="C9" s="432"/>
      <c r="D9" s="435"/>
      <c r="E9" s="435"/>
      <c r="F9" s="435"/>
      <c r="G9" s="435"/>
      <c r="H9" s="436"/>
      <c r="I9" s="437"/>
      <c r="J9" s="437"/>
      <c r="K9" s="437"/>
      <c r="L9" s="437"/>
      <c r="M9" s="437"/>
    </row>
    <row r="10" spans="1:15" s="429" customFormat="1" ht="20.25" customHeight="1">
      <c r="A10" s="435"/>
      <c r="B10" s="435"/>
      <c r="C10" s="435"/>
      <c r="D10" s="432"/>
      <c r="E10" s="435"/>
      <c r="F10" s="435"/>
      <c r="G10" s="435"/>
      <c r="H10" s="436"/>
      <c r="I10" s="437"/>
      <c r="J10" s="437"/>
      <c r="K10" s="437"/>
      <c r="L10" s="437"/>
      <c r="M10" s="437"/>
    </row>
    <row r="11" spans="1:15" s="429" customFormat="1" ht="20.25" customHeight="1">
      <c r="A11" s="435"/>
      <c r="B11" s="435"/>
      <c r="C11" s="435"/>
      <c r="D11" s="435"/>
      <c r="E11" s="432"/>
      <c r="F11" s="435"/>
      <c r="G11" s="435"/>
      <c r="H11" s="436"/>
      <c r="I11" s="437"/>
      <c r="J11" s="437"/>
      <c r="K11" s="437"/>
      <c r="L11" s="437"/>
      <c r="M11" s="437"/>
    </row>
    <row r="12" spans="1:15" s="429" customFormat="1" ht="20.25" customHeight="1">
      <c r="A12" s="435"/>
      <c r="B12" s="435"/>
      <c r="C12" s="435"/>
      <c r="D12" s="435"/>
      <c r="E12" s="435"/>
      <c r="F12" s="432"/>
      <c r="G12" s="433"/>
      <c r="H12" s="438"/>
      <c r="I12" s="438"/>
      <c r="J12" s="438"/>
      <c r="K12" s="438"/>
      <c r="L12" s="438"/>
      <c r="M12" s="438"/>
    </row>
    <row r="13" spans="1:15" s="429" customFormat="1" ht="20.25" customHeight="1">
      <c r="A13" s="435"/>
      <c r="B13" s="435"/>
      <c r="C13" s="435"/>
      <c r="D13" s="435"/>
      <c r="E13" s="435"/>
      <c r="F13" s="435"/>
      <c r="G13" s="432"/>
      <c r="H13" s="434"/>
      <c r="I13" s="434"/>
      <c r="J13" s="434"/>
      <c r="K13" s="434"/>
      <c r="L13" s="434"/>
      <c r="M13" s="434"/>
      <c r="O13" s="439"/>
    </row>
    <row r="14" spans="1:15" s="429" customFormat="1" ht="20.25" customHeight="1">
      <c r="A14" s="435"/>
      <c r="B14" s="435"/>
      <c r="C14" s="435"/>
      <c r="D14" s="435"/>
      <c r="E14" s="435"/>
      <c r="F14" s="435"/>
      <c r="G14" s="435"/>
      <c r="H14" s="436"/>
      <c r="I14" s="437"/>
      <c r="J14" s="437"/>
      <c r="K14" s="437"/>
      <c r="L14" s="437"/>
      <c r="M14" s="437"/>
    </row>
    <row r="15" spans="1:15" s="429" customFormat="1" ht="20.25" customHeight="1">
      <c r="A15" s="435"/>
      <c r="B15" s="435"/>
      <c r="C15" s="435"/>
      <c r="D15" s="435"/>
      <c r="E15" s="435"/>
      <c r="F15" s="435"/>
      <c r="G15" s="435"/>
      <c r="H15" s="436"/>
      <c r="I15" s="437"/>
      <c r="J15" s="437"/>
      <c r="K15" s="437"/>
      <c r="L15" s="437"/>
      <c r="M15" s="437"/>
    </row>
    <row r="16" spans="1:15" s="429" customFormat="1" ht="20.25" customHeight="1">
      <c r="A16" s="435"/>
      <c r="B16" s="435"/>
      <c r="C16" s="435"/>
      <c r="D16" s="435"/>
      <c r="E16" s="435"/>
      <c r="F16" s="435"/>
      <c r="G16" s="435"/>
      <c r="H16" s="436"/>
      <c r="I16" s="437"/>
      <c r="J16" s="437"/>
      <c r="K16" s="437"/>
      <c r="L16" s="437"/>
      <c r="M16" s="437"/>
    </row>
    <row r="17" spans="1:16" s="429" customFormat="1" ht="20.25" customHeight="1">
      <c r="A17" s="435"/>
      <c r="B17" s="435"/>
      <c r="C17" s="435"/>
      <c r="D17" s="435"/>
      <c r="E17" s="435"/>
      <c r="F17" s="435"/>
      <c r="G17" s="435"/>
      <c r="H17" s="436"/>
      <c r="I17" s="437"/>
      <c r="J17" s="437"/>
      <c r="K17" s="437"/>
      <c r="L17" s="437"/>
      <c r="M17" s="437"/>
    </row>
    <row r="18" spans="1:16" s="429" customFormat="1" ht="20.25" customHeight="1">
      <c r="A18" s="435"/>
      <c r="B18" s="435"/>
      <c r="C18" s="435"/>
      <c r="D18" s="435"/>
      <c r="E18" s="435"/>
      <c r="F18" s="435"/>
      <c r="G18" s="435"/>
      <c r="H18" s="436"/>
      <c r="I18" s="437"/>
      <c r="J18" s="437"/>
      <c r="K18" s="437"/>
      <c r="L18" s="437"/>
      <c r="M18" s="437"/>
    </row>
    <row r="19" spans="1:16" s="429" customFormat="1" ht="20.25" customHeight="1">
      <c r="A19" s="435"/>
      <c r="B19" s="435"/>
      <c r="C19" s="435"/>
      <c r="D19" s="435"/>
      <c r="E19" s="435"/>
      <c r="F19" s="435"/>
      <c r="G19" s="435"/>
      <c r="H19" s="436"/>
      <c r="I19" s="437"/>
      <c r="J19" s="437"/>
      <c r="K19" s="437"/>
      <c r="L19" s="437"/>
      <c r="M19" s="437"/>
      <c r="P19" s="428"/>
    </row>
    <row r="20" spans="1:16" s="429" customFormat="1" ht="20.25" customHeight="1">
      <c r="A20" s="435"/>
      <c r="B20" s="435"/>
      <c r="C20" s="435"/>
      <c r="D20" s="435"/>
      <c r="E20" s="435"/>
      <c r="F20" s="435"/>
      <c r="G20" s="435"/>
      <c r="H20" s="436"/>
      <c r="I20" s="437"/>
      <c r="J20" s="437"/>
      <c r="K20" s="437"/>
      <c r="L20" s="437"/>
      <c r="M20" s="437"/>
      <c r="P20" s="428"/>
    </row>
    <row r="21" spans="1:16" s="429" customFormat="1" ht="20.25" customHeight="1">
      <c r="A21" s="435"/>
      <c r="B21" s="435"/>
      <c r="C21" s="435"/>
      <c r="D21" s="435"/>
      <c r="E21" s="435"/>
      <c r="F21" s="435"/>
      <c r="G21" s="435"/>
      <c r="H21" s="436"/>
      <c r="I21" s="437"/>
      <c r="J21" s="437"/>
      <c r="K21" s="437"/>
      <c r="L21" s="437"/>
      <c r="M21" s="437"/>
    </row>
    <row r="22" spans="1:16" s="429" customFormat="1" ht="20.25" customHeight="1">
      <c r="A22" s="435"/>
      <c r="B22" s="435"/>
      <c r="C22" s="435"/>
      <c r="D22" s="435"/>
      <c r="E22" s="435"/>
      <c r="F22" s="435"/>
      <c r="G22" s="435"/>
      <c r="H22" s="436"/>
      <c r="I22" s="437"/>
      <c r="J22" s="437"/>
      <c r="K22" s="437"/>
      <c r="L22" s="437"/>
      <c r="M22" s="437"/>
    </row>
    <row r="23" spans="1:16" s="429" customFormat="1" ht="20.25" customHeight="1">
      <c r="A23" s="435"/>
      <c r="B23" s="435"/>
      <c r="C23" s="435"/>
      <c r="D23" s="435"/>
      <c r="E23" s="435"/>
      <c r="F23" s="435"/>
      <c r="G23" s="435"/>
      <c r="H23" s="436"/>
      <c r="I23" s="437"/>
      <c r="J23" s="437"/>
      <c r="K23" s="437"/>
      <c r="L23" s="437"/>
      <c r="M23" s="437"/>
    </row>
    <row r="24" spans="1:16" s="429" customFormat="1" ht="20.25" customHeight="1">
      <c r="A24" s="435"/>
      <c r="B24" s="435"/>
      <c r="C24" s="435"/>
      <c r="D24" s="435"/>
      <c r="E24" s="435"/>
      <c r="F24" s="435"/>
      <c r="G24" s="435"/>
      <c r="H24" s="436"/>
      <c r="I24" s="437"/>
      <c r="J24" s="437"/>
      <c r="K24" s="437"/>
      <c r="L24" s="437"/>
      <c r="M24" s="437"/>
    </row>
    <row r="25" spans="1:16" s="429" customFormat="1" ht="20.25" customHeight="1">
      <c r="A25" s="435"/>
      <c r="B25" s="435"/>
      <c r="C25" s="435"/>
      <c r="D25" s="435"/>
      <c r="E25" s="435"/>
      <c r="F25" s="435"/>
      <c r="G25" s="435"/>
      <c r="H25" s="436"/>
      <c r="I25" s="437"/>
      <c r="J25" s="437"/>
      <c r="K25" s="437"/>
      <c r="L25" s="437"/>
      <c r="M25" s="437"/>
    </row>
    <row r="26" spans="1:16" s="429" customFormat="1" ht="20.25" customHeight="1">
      <c r="A26" s="435"/>
      <c r="B26" s="435"/>
      <c r="C26" s="435"/>
      <c r="D26" s="435"/>
      <c r="E26" s="435"/>
      <c r="F26" s="435"/>
      <c r="G26" s="435"/>
      <c r="H26" s="436"/>
      <c r="I26" s="437"/>
      <c r="J26" s="437"/>
      <c r="K26" s="437"/>
      <c r="L26" s="437"/>
      <c r="M26" s="437"/>
    </row>
    <row r="27" spans="1:16" s="429" customFormat="1" ht="20.25" customHeight="1">
      <c r="A27" s="435"/>
      <c r="B27" s="435"/>
      <c r="C27" s="435"/>
      <c r="D27" s="435"/>
      <c r="E27" s="435"/>
      <c r="F27" s="435"/>
      <c r="G27" s="435"/>
      <c r="H27" s="440" t="s">
        <v>182</v>
      </c>
      <c r="I27" s="437"/>
      <c r="J27" s="437"/>
      <c r="K27" s="437"/>
      <c r="L27" s="437"/>
      <c r="M27" s="437"/>
    </row>
    <row r="28" spans="1:16" ht="20.25" customHeight="1">
      <c r="A28" s="16"/>
      <c r="B28" s="16"/>
      <c r="C28" s="16"/>
      <c r="D28" s="16"/>
      <c r="E28" s="16"/>
      <c r="F28" s="16"/>
      <c r="G28" s="16"/>
      <c r="H28" s="17"/>
      <c r="I28" s="18"/>
      <c r="J28" s="18"/>
      <c r="K28" s="18"/>
      <c r="L28" s="18"/>
      <c r="M28" s="18"/>
    </row>
    <row r="29" spans="1:16">
      <c r="A29" s="19"/>
      <c r="B29" s="19"/>
      <c r="C29" s="19"/>
      <c r="D29" s="19"/>
      <c r="E29" s="19"/>
      <c r="F29" s="19"/>
      <c r="G29" s="19"/>
      <c r="H29" s="20"/>
      <c r="I29" s="21"/>
      <c r="J29" s="21"/>
      <c r="K29" s="21"/>
      <c r="L29" s="21"/>
      <c r="M29" s="22"/>
    </row>
    <row r="30" spans="1:16">
      <c r="A30" s="19"/>
      <c r="B30" s="19"/>
      <c r="C30" s="19"/>
      <c r="D30" s="19"/>
      <c r="E30" s="19"/>
      <c r="F30" s="19"/>
      <c r="G30" s="19"/>
      <c r="H30" s="20"/>
      <c r="I30" s="21"/>
      <c r="J30" s="21"/>
      <c r="K30" s="21"/>
      <c r="L30" s="21"/>
      <c r="M30" s="22"/>
    </row>
    <row r="31" spans="1:16">
      <c r="A31" s="19"/>
      <c r="B31" s="19"/>
      <c r="C31" s="19"/>
      <c r="D31" s="19"/>
      <c r="E31" s="19"/>
      <c r="F31" s="19"/>
      <c r="G31" s="19"/>
      <c r="H31" s="20"/>
      <c r="I31" s="21"/>
      <c r="J31" s="21"/>
      <c r="K31" s="21"/>
      <c r="L31" s="21"/>
      <c r="M31" s="22"/>
    </row>
    <row r="32" spans="1:16">
      <c r="A32" s="19"/>
      <c r="B32" s="19"/>
      <c r="C32" s="19"/>
      <c r="D32" s="19"/>
      <c r="E32" s="19"/>
      <c r="F32" s="19"/>
      <c r="G32" s="19"/>
      <c r="H32" s="20"/>
      <c r="I32" s="21"/>
      <c r="J32" s="21"/>
      <c r="K32" s="21"/>
      <c r="L32" s="21"/>
      <c r="M32" s="22"/>
    </row>
    <row r="33" spans="1:13">
      <c r="A33" s="19"/>
      <c r="B33" s="19"/>
      <c r="C33" s="19"/>
      <c r="D33" s="19"/>
      <c r="E33" s="19"/>
      <c r="F33" s="19"/>
      <c r="G33" s="19"/>
      <c r="H33" s="20"/>
      <c r="I33" s="21"/>
      <c r="J33" s="21"/>
      <c r="K33" s="21"/>
      <c r="L33" s="21"/>
      <c r="M33" s="22"/>
    </row>
    <row r="34" spans="1:13">
      <c r="A34" s="19"/>
      <c r="B34" s="19"/>
      <c r="C34" s="19"/>
      <c r="D34" s="19"/>
      <c r="E34" s="19"/>
      <c r="F34" s="19"/>
      <c r="G34" s="19"/>
      <c r="H34" s="20"/>
      <c r="I34" s="21"/>
      <c r="J34" s="21"/>
      <c r="K34" s="21"/>
      <c r="L34" s="21"/>
      <c r="M34" s="22"/>
    </row>
    <row r="35" spans="1:13">
      <c r="A35" s="19"/>
      <c r="B35" s="19"/>
      <c r="C35" s="19"/>
      <c r="D35" s="19"/>
      <c r="E35" s="19"/>
      <c r="F35" s="19"/>
      <c r="G35" s="19"/>
      <c r="H35" s="20"/>
      <c r="I35" s="21"/>
      <c r="J35" s="21"/>
      <c r="K35" s="21"/>
      <c r="L35" s="21"/>
      <c r="M35" s="22"/>
    </row>
    <row r="36" spans="1:13">
      <c r="H36" s="23"/>
      <c r="I36" s="22"/>
      <c r="J36" s="22"/>
      <c r="K36" s="22"/>
      <c r="L36" s="22"/>
      <c r="M36" s="22"/>
    </row>
    <row r="37" spans="1:13">
      <c r="B37" s="10" t="s">
        <v>107</v>
      </c>
      <c r="L37" s="11" t="s">
        <v>18</v>
      </c>
    </row>
    <row r="38" spans="1:13" ht="45.75" customHeight="1">
      <c r="D38" s="1344" t="s">
        <v>458</v>
      </c>
      <c r="E38" s="1345"/>
      <c r="F38" s="1345"/>
      <c r="G38" s="1345"/>
      <c r="H38" s="1345"/>
      <c r="K38" s="1346" t="s">
        <v>459</v>
      </c>
      <c r="L38" s="1347"/>
      <c r="M38" s="1347"/>
    </row>
  </sheetData>
  <mergeCells count="16">
    <mergeCell ref="A1:M1"/>
    <mergeCell ref="A2:M2"/>
    <mergeCell ref="A4:M4"/>
    <mergeCell ref="A5:A6"/>
    <mergeCell ref="B5:B6"/>
    <mergeCell ref="C5:C6"/>
    <mergeCell ref="D5:D6"/>
    <mergeCell ref="E5:E6"/>
    <mergeCell ref="F5:F6"/>
    <mergeCell ref="G5:G6"/>
    <mergeCell ref="D38:H38"/>
    <mergeCell ref="K38:M38"/>
    <mergeCell ref="H5:H6"/>
    <mergeCell ref="I5:K5"/>
    <mergeCell ref="L5:L6"/>
    <mergeCell ref="M5:M6"/>
  </mergeCells>
  <conditionalFormatting sqref="A4">
    <cfRule type="cellIs" dxfId="15" priority="1" stopIfTrue="1" operator="equal">
      <formula>"VAYA A LA HOJA INICIO Y SELECIONE LA UNIDAD RESPONSABLE CORRESPONDIENTE A ESTE INFORME"</formula>
    </cfRule>
  </conditionalFormatting>
  <dataValidations count="1">
    <dataValidation allowBlank="1" sqref="A4" xr:uid="{00000000-0002-0000-2900-000000000000}"/>
  </dataValidations>
  <printOptions horizontalCentered="1"/>
  <pageMargins left="0.23622047244094491" right="0.23622047244094491" top="1.0236220472440944" bottom="0.74803149606299213" header="0.31496062992125984" footer="0.31496062992125984"/>
  <pageSetup scale="66" fitToHeight="0" orientation="landscape" r:id="rId1"/>
  <headerFooter scaleWithDoc="0" alignWithMargins="0">
    <oddHeader>&amp;L&amp;G&amp;R&amp;G</oddHeader>
    <oddFooter>&amp;R&amp;G</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P38"/>
  <sheetViews>
    <sheetView showGridLines="0" view="pageBreakPreview" zoomScaleNormal="70" zoomScaleSheetLayoutView="100" workbookViewId="0">
      <selection activeCell="I27" sqref="I27"/>
    </sheetView>
  </sheetViews>
  <sheetFormatPr baseColWidth="10" defaultColWidth="12.5703125" defaultRowHeight="13.5"/>
  <cols>
    <col min="1" max="1" width="7.42578125" style="14" customWidth="1"/>
    <col min="2" max="7" width="4.5703125" style="14" customWidth="1"/>
    <col min="8" max="8" width="51" style="24" customWidth="1"/>
    <col min="9" max="11" width="19.7109375" style="14" customWidth="1"/>
    <col min="12" max="12" width="17" style="14" customWidth="1"/>
    <col min="13" max="13" width="46.28515625" style="14" customWidth="1"/>
    <col min="14" max="16384" width="12.5703125" style="14"/>
  </cols>
  <sheetData>
    <row r="1" spans="1:16" s="429" customFormat="1" ht="15.6" customHeight="1">
      <c r="A1" s="1355" t="s">
        <v>183</v>
      </c>
      <c r="B1" s="1356"/>
      <c r="C1" s="1356"/>
      <c r="D1" s="1356"/>
      <c r="E1" s="1356"/>
      <c r="F1" s="1356"/>
      <c r="G1" s="1356"/>
      <c r="H1" s="1356"/>
      <c r="I1" s="1356"/>
      <c r="J1" s="1356"/>
      <c r="K1" s="1356"/>
      <c r="L1" s="1356"/>
      <c r="M1" s="1357"/>
    </row>
    <row r="2" spans="1:16" s="429" customFormat="1" ht="15.6" customHeight="1">
      <c r="A2" s="1358"/>
      <c r="B2" s="1359"/>
      <c r="C2" s="1359"/>
      <c r="D2" s="1359"/>
      <c r="E2" s="1359"/>
      <c r="F2" s="1359"/>
      <c r="G2" s="1359"/>
      <c r="H2" s="1359"/>
      <c r="I2" s="1359"/>
      <c r="J2" s="1359"/>
      <c r="K2" s="1359"/>
      <c r="L2" s="1359"/>
      <c r="M2" s="1360"/>
    </row>
    <row r="3" spans="1:16" s="429" customFormat="1" ht="7.5" customHeight="1">
      <c r="H3" s="430"/>
      <c r="I3" s="431"/>
      <c r="J3" s="431"/>
      <c r="K3" s="431"/>
      <c r="L3" s="431"/>
      <c r="M3" s="431"/>
    </row>
    <row r="4" spans="1:16" s="429" customFormat="1" ht="20.100000000000001" customHeight="1">
      <c r="A4" s="1361" t="s">
        <v>387</v>
      </c>
      <c r="B4" s="1362"/>
      <c r="C4" s="1362"/>
      <c r="D4" s="1362"/>
      <c r="E4" s="1362"/>
      <c r="F4" s="1362"/>
      <c r="G4" s="1362"/>
      <c r="H4" s="1362"/>
      <c r="I4" s="1362"/>
      <c r="J4" s="1362"/>
      <c r="K4" s="1362"/>
      <c r="L4" s="1362"/>
      <c r="M4" s="1363"/>
    </row>
    <row r="5" spans="1:16" s="429" customFormat="1" ht="26.1" customHeight="1">
      <c r="A5" s="1348" t="s">
        <v>173</v>
      </c>
      <c r="B5" s="1348" t="s">
        <v>7</v>
      </c>
      <c r="C5" s="1348" t="s">
        <v>8</v>
      </c>
      <c r="D5" s="1348" t="s">
        <v>9</v>
      </c>
      <c r="E5" s="1348" t="s">
        <v>0</v>
      </c>
      <c r="F5" s="1348" t="s">
        <v>174</v>
      </c>
      <c r="G5" s="1348" t="s">
        <v>175</v>
      </c>
      <c r="H5" s="1348" t="s">
        <v>184</v>
      </c>
      <c r="I5" s="1350" t="s">
        <v>191</v>
      </c>
      <c r="J5" s="1351"/>
      <c r="K5" s="1352"/>
      <c r="L5" s="1353" t="s">
        <v>177</v>
      </c>
      <c r="M5" s="1348" t="s">
        <v>178</v>
      </c>
    </row>
    <row r="6" spans="1:16" s="15" customFormat="1" ht="26.1" customHeight="1">
      <c r="A6" s="1349"/>
      <c r="B6" s="1349"/>
      <c r="C6" s="1349"/>
      <c r="D6" s="1349"/>
      <c r="E6" s="1349"/>
      <c r="F6" s="1349"/>
      <c r="G6" s="1349"/>
      <c r="H6" s="1349"/>
      <c r="I6" s="62" t="s">
        <v>179</v>
      </c>
      <c r="J6" s="62" t="s">
        <v>180</v>
      </c>
      <c r="K6" s="62" t="s">
        <v>181</v>
      </c>
      <c r="L6" s="1354"/>
      <c r="M6" s="1349"/>
    </row>
    <row r="7" spans="1:16" s="429" customFormat="1" ht="20.25" customHeight="1">
      <c r="A7" s="432"/>
      <c r="B7" s="432"/>
      <c r="C7" s="432"/>
      <c r="D7" s="432"/>
      <c r="E7" s="432"/>
      <c r="F7" s="432"/>
      <c r="G7" s="433"/>
      <c r="H7" s="434"/>
      <c r="I7" s="434"/>
      <c r="J7" s="434"/>
      <c r="K7" s="434"/>
      <c r="L7" s="434"/>
      <c r="M7" s="434"/>
    </row>
    <row r="8" spans="1:16" s="429" customFormat="1" ht="20.25" customHeight="1">
      <c r="A8" s="435"/>
      <c r="B8" s="432"/>
      <c r="C8" s="435"/>
      <c r="D8" s="435"/>
      <c r="E8" s="435"/>
      <c r="F8" s="435"/>
      <c r="G8" s="435"/>
      <c r="H8" s="436"/>
      <c r="I8" s="437"/>
      <c r="J8" s="437"/>
      <c r="K8" s="437"/>
      <c r="L8" s="437"/>
      <c r="M8" s="437"/>
    </row>
    <row r="9" spans="1:16" s="429" customFormat="1" ht="20.25" customHeight="1">
      <c r="A9" s="435"/>
      <c r="B9" s="435"/>
      <c r="C9" s="432"/>
      <c r="D9" s="435"/>
      <c r="E9" s="435"/>
      <c r="F9" s="435"/>
      <c r="G9" s="435"/>
      <c r="H9" s="436"/>
      <c r="I9" s="437"/>
      <c r="J9" s="437"/>
      <c r="K9" s="437"/>
      <c r="L9" s="437"/>
      <c r="M9" s="437"/>
    </row>
    <row r="10" spans="1:16" s="429" customFormat="1" ht="20.25" customHeight="1">
      <c r="A10" s="435"/>
      <c r="B10" s="435"/>
      <c r="C10" s="435"/>
      <c r="D10" s="432"/>
      <c r="E10" s="435"/>
      <c r="F10" s="435"/>
      <c r="G10" s="435"/>
      <c r="H10" s="436"/>
      <c r="I10" s="437"/>
      <c r="J10" s="437"/>
      <c r="K10" s="437"/>
      <c r="L10" s="437"/>
      <c r="M10" s="437"/>
    </row>
    <row r="11" spans="1:16" s="429" customFormat="1" ht="20.25" customHeight="1">
      <c r="A11" s="435"/>
      <c r="B11" s="435"/>
      <c r="C11" s="435"/>
      <c r="D11" s="435"/>
      <c r="E11" s="432"/>
      <c r="F11" s="435"/>
      <c r="G11" s="435"/>
      <c r="H11" s="436"/>
      <c r="I11" s="437"/>
      <c r="J11" s="437"/>
      <c r="K11" s="437"/>
      <c r="L11" s="437"/>
      <c r="M11" s="437"/>
    </row>
    <row r="12" spans="1:16" s="429" customFormat="1" ht="20.25" customHeight="1">
      <c r="A12" s="435"/>
      <c r="B12" s="435"/>
      <c r="C12" s="435"/>
      <c r="D12" s="435"/>
      <c r="E12" s="435"/>
      <c r="F12" s="432"/>
      <c r="G12" s="432"/>
      <c r="H12" s="438"/>
      <c r="I12" s="438"/>
      <c r="J12" s="438"/>
      <c r="K12" s="438"/>
      <c r="L12" s="438"/>
      <c r="M12" s="438"/>
    </row>
    <row r="13" spans="1:16" s="429" customFormat="1" ht="20.25" customHeight="1">
      <c r="A13" s="435"/>
      <c r="B13" s="435"/>
      <c r="C13" s="435"/>
      <c r="D13" s="435"/>
      <c r="E13" s="435"/>
      <c r="F13" s="435"/>
      <c r="G13" s="432"/>
      <c r="H13" s="434"/>
      <c r="I13" s="434"/>
      <c r="J13" s="434"/>
      <c r="K13" s="434"/>
      <c r="L13" s="434"/>
      <c r="M13" s="434"/>
      <c r="O13" s="439"/>
    </row>
    <row r="14" spans="1:16" s="429" customFormat="1" ht="20.25" customHeight="1">
      <c r="A14" s="435"/>
      <c r="B14" s="435"/>
      <c r="C14" s="435"/>
      <c r="D14" s="435"/>
      <c r="E14" s="435"/>
      <c r="F14" s="435"/>
      <c r="G14" s="435"/>
      <c r="H14" s="436"/>
      <c r="I14" s="437"/>
      <c r="J14" s="437"/>
      <c r="K14" s="437"/>
      <c r="L14" s="437"/>
      <c r="M14" s="437"/>
    </row>
    <row r="15" spans="1:16" s="429" customFormat="1" ht="20.25" customHeight="1">
      <c r="A15" s="435"/>
      <c r="B15" s="435"/>
      <c r="C15" s="435"/>
      <c r="D15" s="435"/>
      <c r="E15" s="435"/>
      <c r="F15" s="435"/>
      <c r="G15" s="435"/>
      <c r="H15" s="436"/>
      <c r="I15" s="437"/>
      <c r="J15" s="437"/>
      <c r="K15" s="437"/>
      <c r="L15" s="437"/>
      <c r="M15" s="437"/>
    </row>
    <row r="16" spans="1:16" s="429" customFormat="1" ht="20.25" customHeight="1">
      <c r="A16" s="435"/>
      <c r="B16" s="435"/>
      <c r="C16" s="435"/>
      <c r="D16" s="435"/>
      <c r="E16" s="435"/>
      <c r="F16" s="435"/>
      <c r="G16" s="435"/>
      <c r="H16" s="436"/>
      <c r="I16" s="437"/>
      <c r="J16" s="437"/>
      <c r="K16" s="437"/>
      <c r="L16" s="437"/>
      <c r="M16" s="437"/>
      <c r="P16" s="428"/>
    </row>
    <row r="17" spans="1:13" s="429" customFormat="1" ht="20.25" customHeight="1">
      <c r="A17" s="435"/>
      <c r="B17" s="435"/>
      <c r="C17" s="435"/>
      <c r="D17" s="435"/>
      <c r="E17" s="435"/>
      <c r="F17" s="435"/>
      <c r="G17" s="435"/>
      <c r="H17" s="436"/>
      <c r="I17" s="437"/>
      <c r="J17" s="437"/>
      <c r="K17" s="437"/>
      <c r="L17" s="437"/>
      <c r="M17" s="437"/>
    </row>
    <row r="18" spans="1:13" s="429" customFormat="1" ht="20.25" customHeight="1">
      <c r="A18" s="435"/>
      <c r="B18" s="435"/>
      <c r="C18" s="435"/>
      <c r="D18" s="435"/>
      <c r="E18" s="435"/>
      <c r="F18" s="435"/>
      <c r="G18" s="435"/>
      <c r="H18" s="436"/>
      <c r="I18" s="437"/>
      <c r="J18" s="437"/>
      <c r="K18" s="437"/>
      <c r="L18" s="437"/>
      <c r="M18" s="437"/>
    </row>
    <row r="19" spans="1:13" s="429" customFormat="1" ht="20.25" customHeight="1">
      <c r="A19" s="435"/>
      <c r="B19" s="435"/>
      <c r="C19" s="435"/>
      <c r="D19" s="435"/>
      <c r="E19" s="435"/>
      <c r="F19" s="435"/>
      <c r="G19" s="435"/>
      <c r="H19" s="436"/>
      <c r="I19" s="437"/>
      <c r="J19" s="437"/>
      <c r="K19" s="437"/>
      <c r="L19" s="437"/>
      <c r="M19" s="437"/>
    </row>
    <row r="20" spans="1:13" s="429" customFormat="1" ht="20.25" customHeight="1">
      <c r="A20" s="435"/>
      <c r="B20" s="435"/>
      <c r="C20" s="435"/>
      <c r="D20" s="435"/>
      <c r="E20" s="435"/>
      <c r="F20" s="435"/>
      <c r="G20" s="435"/>
      <c r="H20" s="436"/>
      <c r="I20" s="437"/>
      <c r="J20" s="437"/>
      <c r="K20" s="437"/>
      <c r="L20" s="437"/>
      <c r="M20" s="437"/>
    </row>
    <row r="21" spans="1:13" s="429" customFormat="1" ht="20.25" customHeight="1">
      <c r="A21" s="435"/>
      <c r="B21" s="435"/>
      <c r="C21" s="435"/>
      <c r="D21" s="435"/>
      <c r="E21" s="435"/>
      <c r="F21" s="435"/>
      <c r="G21" s="435"/>
      <c r="H21" s="436"/>
      <c r="I21" s="437"/>
      <c r="J21" s="437"/>
      <c r="K21" s="437"/>
      <c r="L21" s="437"/>
      <c r="M21" s="437"/>
    </row>
    <row r="22" spans="1:13" s="429" customFormat="1" ht="20.25" customHeight="1">
      <c r="A22" s="435"/>
      <c r="B22" s="435"/>
      <c r="C22" s="435"/>
      <c r="D22" s="435"/>
      <c r="E22" s="435"/>
      <c r="F22" s="435"/>
      <c r="G22" s="435"/>
      <c r="H22" s="436"/>
      <c r="I22" s="437"/>
      <c r="J22" s="437"/>
      <c r="K22" s="437"/>
      <c r="L22" s="437"/>
      <c r="M22" s="437"/>
    </row>
    <row r="23" spans="1:13" s="429" customFormat="1" ht="20.25" customHeight="1">
      <c r="A23" s="435"/>
      <c r="B23" s="435"/>
      <c r="C23" s="435"/>
      <c r="D23" s="435"/>
      <c r="E23" s="435"/>
      <c r="F23" s="435"/>
      <c r="G23" s="435"/>
      <c r="H23" s="436"/>
      <c r="I23" s="437"/>
      <c r="J23" s="437"/>
      <c r="K23" s="437"/>
      <c r="L23" s="437"/>
      <c r="M23" s="437"/>
    </row>
    <row r="24" spans="1:13" s="429" customFormat="1" ht="20.25" customHeight="1">
      <c r="A24" s="435"/>
      <c r="B24" s="435"/>
      <c r="C24" s="435"/>
      <c r="D24" s="435"/>
      <c r="E24" s="435"/>
      <c r="F24" s="435"/>
      <c r="G24" s="435"/>
      <c r="H24" s="436"/>
      <c r="I24" s="437"/>
      <c r="J24" s="437"/>
      <c r="K24" s="437"/>
      <c r="L24" s="437"/>
      <c r="M24" s="437"/>
    </row>
    <row r="25" spans="1:13" s="429" customFormat="1" ht="20.25" customHeight="1">
      <c r="A25" s="435"/>
      <c r="B25" s="435"/>
      <c r="C25" s="435"/>
      <c r="D25" s="435"/>
      <c r="E25" s="435"/>
      <c r="F25" s="435"/>
      <c r="G25" s="435"/>
      <c r="H25" s="436"/>
      <c r="I25" s="437"/>
      <c r="J25" s="437"/>
      <c r="K25" s="437"/>
      <c r="L25" s="437"/>
      <c r="M25" s="437"/>
    </row>
    <row r="26" spans="1:13" s="429" customFormat="1" ht="20.25" customHeight="1">
      <c r="A26" s="435"/>
      <c r="B26" s="435"/>
      <c r="C26" s="435"/>
      <c r="D26" s="435"/>
      <c r="E26" s="435"/>
      <c r="F26" s="435"/>
      <c r="G26" s="435"/>
      <c r="H26" s="436"/>
      <c r="I26" s="437"/>
      <c r="J26" s="437"/>
      <c r="K26" s="437"/>
      <c r="L26" s="437"/>
      <c r="M26" s="437"/>
    </row>
    <row r="27" spans="1:13" s="429" customFormat="1" ht="20.25" customHeight="1">
      <c r="A27" s="435"/>
      <c r="B27" s="435"/>
      <c r="C27" s="435"/>
      <c r="D27" s="435"/>
      <c r="E27" s="435"/>
      <c r="F27" s="435"/>
      <c r="G27" s="435"/>
      <c r="H27" s="440" t="s">
        <v>182</v>
      </c>
      <c r="I27" s="437"/>
      <c r="J27" s="437"/>
      <c r="K27" s="437"/>
      <c r="L27" s="437"/>
      <c r="M27" s="437"/>
    </row>
    <row r="28" spans="1:13" ht="20.25" customHeight="1">
      <c r="A28" s="16"/>
      <c r="B28" s="16"/>
      <c r="C28" s="16"/>
      <c r="D28" s="16"/>
      <c r="E28" s="16"/>
      <c r="F28" s="16"/>
      <c r="G28" s="16"/>
      <c r="H28" s="17"/>
      <c r="I28" s="18"/>
      <c r="J28" s="18"/>
      <c r="K28" s="18"/>
      <c r="L28" s="18"/>
      <c r="M28" s="18"/>
    </row>
    <row r="29" spans="1:13">
      <c r="A29" s="19"/>
      <c r="B29" s="19"/>
      <c r="C29" s="19"/>
      <c r="D29" s="19"/>
      <c r="E29" s="19"/>
      <c r="F29" s="19"/>
      <c r="G29" s="19"/>
      <c r="H29" s="20"/>
      <c r="I29" s="21"/>
      <c r="J29" s="21"/>
      <c r="K29" s="21"/>
      <c r="L29" s="21"/>
      <c r="M29" s="22"/>
    </row>
    <row r="30" spans="1:13">
      <c r="A30" s="19"/>
      <c r="B30" s="19"/>
      <c r="C30" s="19"/>
      <c r="D30" s="19"/>
      <c r="E30" s="19"/>
      <c r="F30" s="19"/>
      <c r="G30" s="19"/>
      <c r="H30" s="20"/>
      <c r="I30" s="21"/>
      <c r="J30" s="21"/>
      <c r="K30" s="21"/>
      <c r="L30" s="21"/>
      <c r="M30" s="22"/>
    </row>
    <row r="31" spans="1:13">
      <c r="A31" s="19"/>
      <c r="B31" s="19"/>
      <c r="C31" s="19"/>
      <c r="D31" s="19"/>
      <c r="E31" s="19"/>
      <c r="F31" s="19"/>
      <c r="G31" s="19"/>
      <c r="H31" s="20"/>
      <c r="I31" s="21"/>
      <c r="J31" s="21"/>
      <c r="K31" s="21"/>
      <c r="L31" s="21"/>
      <c r="M31" s="22"/>
    </row>
    <row r="32" spans="1:13">
      <c r="A32" s="19"/>
      <c r="B32" s="19"/>
      <c r="C32" s="19"/>
      <c r="D32" s="19"/>
      <c r="E32" s="19"/>
      <c r="F32" s="19"/>
      <c r="G32" s="19"/>
      <c r="H32" s="20"/>
      <c r="I32" s="21"/>
      <c r="J32" s="21"/>
      <c r="K32" s="21"/>
      <c r="L32" s="21"/>
      <c r="M32" s="22"/>
    </row>
    <row r="33" spans="1:13">
      <c r="A33" s="19"/>
      <c r="B33" s="19"/>
      <c r="C33" s="19"/>
      <c r="D33" s="19"/>
      <c r="E33" s="19"/>
      <c r="F33" s="19"/>
      <c r="G33" s="19"/>
      <c r="H33" s="20"/>
      <c r="I33" s="21"/>
      <c r="J33" s="21"/>
      <c r="K33" s="21"/>
      <c r="L33" s="21"/>
      <c r="M33" s="22"/>
    </row>
    <row r="34" spans="1:13">
      <c r="A34" s="19"/>
      <c r="B34" s="19"/>
      <c r="C34" s="19"/>
      <c r="D34" s="19"/>
      <c r="E34" s="19"/>
      <c r="F34" s="19"/>
      <c r="G34" s="19"/>
      <c r="H34" s="20"/>
      <c r="I34" s="21"/>
      <c r="J34" s="21"/>
      <c r="K34" s="21"/>
      <c r="L34" s="21"/>
      <c r="M34" s="22"/>
    </row>
    <row r="35" spans="1:13">
      <c r="A35" s="19"/>
      <c r="B35" s="19"/>
      <c r="C35" s="19"/>
      <c r="D35" s="19"/>
      <c r="E35" s="19"/>
      <c r="F35" s="19"/>
      <c r="G35" s="19"/>
      <c r="H35" s="20"/>
      <c r="I35" s="21"/>
      <c r="J35" s="21"/>
      <c r="K35" s="21"/>
      <c r="L35" s="21"/>
      <c r="M35" s="22"/>
    </row>
    <row r="36" spans="1:13">
      <c r="H36" s="23"/>
      <c r="I36" s="22"/>
      <c r="J36" s="22"/>
      <c r="K36" s="22"/>
      <c r="L36" s="22"/>
      <c r="M36" s="22"/>
    </row>
    <row r="37" spans="1:13">
      <c r="B37" s="10" t="s">
        <v>107</v>
      </c>
      <c r="L37" s="11" t="s">
        <v>18</v>
      </c>
    </row>
    <row r="38" spans="1:13" ht="42.75" customHeight="1">
      <c r="D38" s="1344" t="s">
        <v>458</v>
      </c>
      <c r="E38" s="1345"/>
      <c r="F38" s="1345"/>
      <c r="G38" s="1345"/>
      <c r="H38" s="1345"/>
      <c r="K38" s="1346" t="s">
        <v>459</v>
      </c>
      <c r="L38" s="1347"/>
      <c r="M38" s="1347"/>
    </row>
  </sheetData>
  <mergeCells count="15">
    <mergeCell ref="A1:M2"/>
    <mergeCell ref="A4:M4"/>
    <mergeCell ref="A5:A6"/>
    <mergeCell ref="B5:B6"/>
    <mergeCell ref="C5:C6"/>
    <mergeCell ref="D5:D6"/>
    <mergeCell ref="E5:E6"/>
    <mergeCell ref="F5:F6"/>
    <mergeCell ref="G5:G6"/>
    <mergeCell ref="H5:H6"/>
    <mergeCell ref="D38:H38"/>
    <mergeCell ref="K38:M38"/>
    <mergeCell ref="I5:K5"/>
    <mergeCell ref="L5:L6"/>
    <mergeCell ref="M5:M6"/>
  </mergeCells>
  <conditionalFormatting sqref="A4">
    <cfRule type="cellIs" dxfId="14" priority="1" stopIfTrue="1" operator="equal">
      <formula>"VAYA A LA HOJA INICIO Y SELECIONE LA UNIDAD RESPONSABLE CORRESPONDIENTE A ESTE INFORME"</formula>
    </cfRule>
  </conditionalFormatting>
  <dataValidations disablePrompts="1" count="1">
    <dataValidation allowBlank="1" sqref="A4" xr:uid="{00000000-0002-0000-2A00-000000000000}"/>
  </dataValidations>
  <printOptions horizontalCentered="1"/>
  <pageMargins left="0.23622047244094491" right="0.23622047244094491" top="1.0236220472440944" bottom="0.74803149606299213" header="0.31496062992125984" footer="0.31496062992125984"/>
  <pageSetup scale="63" fitToHeight="0" orientation="landscape" r:id="rId1"/>
  <headerFooter scaleWithDoc="0" alignWithMargins="0">
    <oddHeader>&amp;L&amp;G&amp;R&amp;G</oddHeader>
    <oddFooter>&amp;R&amp;G</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EE10BE"/>
    <pageSetUpPr fitToPage="1"/>
  </sheetPr>
  <dimension ref="A1:N56"/>
  <sheetViews>
    <sheetView showGridLines="0" view="pageBreakPreview" zoomScaleSheetLayoutView="100" workbookViewId="0">
      <selection sqref="A1:I1"/>
    </sheetView>
  </sheetViews>
  <sheetFormatPr baseColWidth="10" defaultColWidth="11.42578125" defaultRowHeight="14.25"/>
  <cols>
    <col min="1" max="1" width="2.140625" style="67" customWidth="1"/>
    <col min="2" max="2" width="54.28515625" style="67" bestFit="1" customWidth="1"/>
    <col min="3" max="3" width="2" style="67" customWidth="1"/>
    <col min="4" max="4" width="18.28515625" style="67" customWidth="1"/>
    <col min="5" max="5" width="2.7109375" style="67" customWidth="1"/>
    <col min="6" max="6" width="17.28515625" style="67" bestFit="1" customWidth="1"/>
    <col min="7" max="7" width="2.7109375" style="67" customWidth="1"/>
    <col min="8" max="8" width="18.42578125" style="67" bestFit="1" customWidth="1"/>
    <col min="9" max="9" width="2.7109375" style="67" customWidth="1"/>
    <col min="10" max="10" width="18.5703125" style="67" bestFit="1" customWidth="1"/>
    <col min="11" max="11" width="2.7109375" style="67" customWidth="1"/>
    <col min="12" max="12" width="17.5703125" style="67" bestFit="1" customWidth="1"/>
    <col min="13" max="13" width="2.7109375" style="67" customWidth="1"/>
    <col min="14" max="14" width="17.5703125" style="67" bestFit="1" customWidth="1"/>
    <col min="15" max="15" width="2" style="67" customWidth="1"/>
    <col min="16" max="16384" width="11.42578125" style="67"/>
  </cols>
  <sheetData>
    <row r="1" spans="1:14">
      <c r="A1" s="66"/>
      <c r="B1" s="66"/>
      <c r="C1" s="66"/>
      <c r="D1" s="66"/>
      <c r="E1" s="66"/>
      <c r="F1" s="66"/>
      <c r="G1" s="66"/>
      <c r="H1" s="66"/>
      <c r="I1" s="66"/>
      <c r="J1" s="66"/>
      <c r="K1" s="66"/>
      <c r="L1" s="66"/>
      <c r="M1" s="66"/>
      <c r="N1" s="66"/>
    </row>
    <row r="2" spans="1:14" ht="15">
      <c r="A2" s="1381" t="s">
        <v>208</v>
      </c>
      <c r="B2" s="1382"/>
      <c r="C2" s="1382"/>
      <c r="D2" s="1382"/>
      <c r="E2" s="1382"/>
      <c r="F2" s="1382"/>
      <c r="G2" s="1382"/>
      <c r="H2" s="1382"/>
      <c r="I2" s="1382"/>
      <c r="J2" s="1382"/>
      <c r="K2" s="1382"/>
      <c r="L2" s="1382"/>
      <c r="M2" s="1382"/>
      <c r="N2" s="1383"/>
    </row>
    <row r="3" spans="1:14" ht="15">
      <c r="A3" s="1384" t="s">
        <v>209</v>
      </c>
      <c r="B3" s="1385"/>
      <c r="C3" s="1385"/>
      <c r="D3" s="1385"/>
      <c r="E3" s="1385"/>
      <c r="F3" s="1385"/>
      <c r="G3" s="1385"/>
      <c r="H3" s="1385"/>
      <c r="I3" s="1385"/>
      <c r="J3" s="1385"/>
      <c r="K3" s="1385"/>
      <c r="L3" s="1385"/>
      <c r="M3" s="1385"/>
      <c r="N3" s="1386"/>
    </row>
    <row r="4" spans="1:14" ht="15">
      <c r="A4" s="1384" t="s">
        <v>210</v>
      </c>
      <c r="B4" s="1385"/>
      <c r="C4" s="1385"/>
      <c r="D4" s="1385"/>
      <c r="E4" s="1385"/>
      <c r="F4" s="1385"/>
      <c r="G4" s="1385"/>
      <c r="H4" s="1385"/>
      <c r="I4" s="1385"/>
      <c r="J4" s="1385"/>
      <c r="K4" s="1385"/>
      <c r="L4" s="1385"/>
      <c r="M4" s="1385"/>
      <c r="N4" s="1386"/>
    </row>
    <row r="5" spans="1:14" ht="15">
      <c r="A5" s="1384" t="s">
        <v>211</v>
      </c>
      <c r="B5" s="1385"/>
      <c r="C5" s="1385"/>
      <c r="D5" s="1385"/>
      <c r="E5" s="1385"/>
      <c r="F5" s="1385"/>
      <c r="G5" s="1385"/>
      <c r="H5" s="1385"/>
      <c r="I5" s="1385"/>
      <c r="J5" s="1385"/>
      <c r="K5" s="1385"/>
      <c r="L5" s="1385"/>
      <c r="M5" s="1385"/>
      <c r="N5" s="1386"/>
    </row>
    <row r="6" spans="1:14" ht="15" customHeight="1">
      <c r="A6" s="1387" t="s">
        <v>387</v>
      </c>
      <c r="B6" s="1388"/>
      <c r="C6" s="1388"/>
      <c r="D6" s="1388"/>
      <c r="E6" s="1388"/>
      <c r="F6" s="1388"/>
      <c r="G6" s="1388"/>
      <c r="H6" s="1388"/>
      <c r="I6" s="1388"/>
      <c r="J6" s="1388"/>
      <c r="K6" s="1388"/>
      <c r="L6" s="1388"/>
      <c r="M6" s="1388"/>
      <c r="N6" s="1389"/>
    </row>
    <row r="7" spans="1:14" s="70" customFormat="1" ht="8.25" customHeight="1">
      <c r="A7" s="68"/>
      <c r="B7" s="69"/>
      <c r="C7" s="69"/>
      <c r="D7" s="69"/>
      <c r="E7" s="69"/>
      <c r="F7" s="69"/>
      <c r="G7" s="69"/>
      <c r="H7" s="69"/>
      <c r="I7" s="69"/>
      <c r="J7" s="69"/>
      <c r="K7" s="69"/>
      <c r="L7" s="69"/>
      <c r="M7" s="69"/>
      <c r="N7" s="69"/>
    </row>
    <row r="8" spans="1:14" s="72" customFormat="1" ht="18" customHeight="1">
      <c r="A8" s="1372" t="s">
        <v>212</v>
      </c>
      <c r="B8" s="1373"/>
      <c r="C8" s="1373"/>
      <c r="D8" s="1379" t="s">
        <v>213</v>
      </c>
      <c r="E8" s="1379"/>
      <c r="F8" s="1379"/>
      <c r="G8" s="1379"/>
      <c r="H8" s="1379"/>
      <c r="I8" s="1379"/>
      <c r="J8" s="1379"/>
      <c r="K8" s="1379"/>
      <c r="L8" s="1379"/>
      <c r="M8" s="1379"/>
      <c r="N8" s="71"/>
    </row>
    <row r="9" spans="1:14" s="72" customFormat="1" ht="29.25" customHeight="1">
      <c r="A9" s="1374"/>
      <c r="B9" s="1375"/>
      <c r="C9" s="1375"/>
      <c r="D9" s="1380" t="s">
        <v>35</v>
      </c>
      <c r="E9" s="73"/>
      <c r="F9" s="1368" t="s">
        <v>214</v>
      </c>
      <c r="G9" s="74"/>
      <c r="H9" s="1368" t="s">
        <v>36</v>
      </c>
      <c r="I9" s="74"/>
      <c r="J9" s="1368" t="s">
        <v>37</v>
      </c>
      <c r="K9" s="74"/>
      <c r="L9" s="1368" t="s">
        <v>38</v>
      </c>
      <c r="M9" s="74"/>
      <c r="N9" s="1369" t="s">
        <v>215</v>
      </c>
    </row>
    <row r="10" spans="1:14" s="72" customFormat="1" ht="18" customHeight="1">
      <c r="A10" s="1376"/>
      <c r="B10" s="1375"/>
      <c r="C10" s="1375"/>
      <c r="D10" s="1368"/>
      <c r="E10" s="73"/>
      <c r="F10" s="1368"/>
      <c r="G10" s="75"/>
      <c r="H10" s="1368"/>
      <c r="I10" s="75"/>
      <c r="J10" s="1368"/>
      <c r="K10" s="74"/>
      <c r="L10" s="1368"/>
      <c r="M10" s="74"/>
      <c r="N10" s="1369"/>
    </row>
    <row r="11" spans="1:14" s="72" customFormat="1" ht="12" customHeight="1">
      <c r="A11" s="1376"/>
      <c r="B11" s="1375"/>
      <c r="C11" s="1375"/>
      <c r="D11" s="1368">
        <v>1</v>
      </c>
      <c r="E11" s="73"/>
      <c r="F11" s="1368">
        <v>2</v>
      </c>
      <c r="G11" s="75"/>
      <c r="H11" s="1368" t="s">
        <v>216</v>
      </c>
      <c r="I11" s="75"/>
      <c r="J11" s="1368">
        <v>4</v>
      </c>
      <c r="K11" s="74"/>
      <c r="L11" s="1368">
        <v>5</v>
      </c>
      <c r="M11" s="74"/>
      <c r="N11" s="1369" t="s">
        <v>217</v>
      </c>
    </row>
    <row r="12" spans="1:14" s="72" customFormat="1" ht="12" customHeight="1">
      <c r="A12" s="1377"/>
      <c r="B12" s="1378"/>
      <c r="C12" s="1378"/>
      <c r="D12" s="1370"/>
      <c r="E12" s="76"/>
      <c r="F12" s="1370"/>
      <c r="G12" s="77"/>
      <c r="H12" s="1370"/>
      <c r="I12" s="77"/>
      <c r="J12" s="1370"/>
      <c r="K12" s="78"/>
      <c r="L12" s="1370"/>
      <c r="M12" s="79"/>
      <c r="N12" s="1371"/>
    </row>
    <row r="13" spans="1:14">
      <c r="A13" s="80"/>
      <c r="B13" s="81"/>
      <c r="C13" s="81"/>
      <c r="D13" s="82"/>
      <c r="E13" s="83"/>
      <c r="F13" s="82"/>
      <c r="G13" s="83"/>
      <c r="H13" s="82"/>
      <c r="I13" s="84"/>
      <c r="J13" s="82"/>
      <c r="K13" s="84"/>
      <c r="L13" s="82"/>
      <c r="M13" s="84"/>
      <c r="N13" s="82"/>
    </row>
    <row r="14" spans="1:14">
      <c r="A14" s="80"/>
      <c r="B14" s="81"/>
      <c r="C14" s="81"/>
      <c r="D14" s="85"/>
      <c r="E14" s="85"/>
      <c r="F14" s="85"/>
      <c r="G14" s="85"/>
      <c r="H14" s="86"/>
      <c r="I14" s="86"/>
      <c r="J14" s="86"/>
      <c r="K14" s="86"/>
      <c r="L14" s="86"/>
      <c r="M14" s="86"/>
      <c r="N14" s="86"/>
    </row>
    <row r="15" spans="1:14" s="90" customFormat="1" ht="13.5">
      <c r="A15" s="87"/>
      <c r="B15" s="88" t="s">
        <v>39</v>
      </c>
      <c r="C15" s="89"/>
      <c r="D15" s="770">
        <v>10634909128</v>
      </c>
      <c r="E15" s="771"/>
      <c r="F15" s="772">
        <v>735715625.23999214</v>
      </c>
      <c r="G15" s="773"/>
      <c r="H15" s="770">
        <f>D15+F15</f>
        <v>11370624753.239992</v>
      </c>
      <c r="I15" s="772"/>
      <c r="J15" s="774">
        <v>9811087796.380003</v>
      </c>
      <c r="K15" s="771"/>
      <c r="L15" s="771">
        <v>9811087796.380003</v>
      </c>
      <c r="M15" s="771"/>
      <c r="N15" s="770">
        <f>H15-J15</f>
        <v>1559536956.8599892</v>
      </c>
    </row>
    <row r="16" spans="1:14" s="90" customFormat="1" ht="13.5">
      <c r="A16" s="87"/>
      <c r="B16" s="88"/>
      <c r="C16" s="89"/>
      <c r="D16" s="770"/>
      <c r="E16" s="771"/>
      <c r="F16" s="772"/>
      <c r="G16" s="773"/>
      <c r="H16" s="772"/>
      <c r="I16" s="772"/>
      <c r="J16" s="772"/>
      <c r="K16" s="771"/>
      <c r="L16" s="771"/>
      <c r="M16" s="771"/>
      <c r="N16" s="771"/>
    </row>
    <row r="17" spans="1:14" s="90" customFormat="1" ht="13.5">
      <c r="A17" s="87"/>
      <c r="B17" s="88" t="s">
        <v>40</v>
      </c>
      <c r="C17" s="89"/>
      <c r="D17" s="770">
        <v>0</v>
      </c>
      <c r="E17" s="771"/>
      <c r="F17" s="772">
        <v>2833764.39</v>
      </c>
      <c r="G17" s="773"/>
      <c r="H17" s="770">
        <f>D17+F17</f>
        <v>2833764.39</v>
      </c>
      <c r="I17" s="772"/>
      <c r="J17" s="774">
        <v>611111.19999999995</v>
      </c>
      <c r="K17" s="771"/>
      <c r="L17" s="771">
        <v>611111.19999999995</v>
      </c>
      <c r="M17" s="771"/>
      <c r="N17" s="770">
        <f>H17-J17</f>
        <v>2222653.1900000004</v>
      </c>
    </row>
    <row r="18" spans="1:14" s="90" customFormat="1" ht="13.5">
      <c r="A18" s="87"/>
      <c r="B18" s="88"/>
      <c r="C18" s="89"/>
      <c r="D18" s="770"/>
      <c r="E18" s="771"/>
      <c r="F18" s="772"/>
      <c r="G18" s="773"/>
      <c r="H18" s="772"/>
      <c r="I18" s="772"/>
      <c r="J18" s="774"/>
      <c r="K18" s="771"/>
      <c r="L18" s="771"/>
      <c r="M18" s="771"/>
      <c r="N18" s="771"/>
    </row>
    <row r="19" spans="1:14" s="90" customFormat="1" ht="13.5">
      <c r="A19" s="87"/>
      <c r="B19" s="91" t="s">
        <v>218</v>
      </c>
      <c r="C19" s="89"/>
      <c r="D19" s="770"/>
      <c r="E19" s="771"/>
      <c r="F19" s="772"/>
      <c r="G19" s="773"/>
      <c r="H19" s="775">
        <f>D19+F19</f>
        <v>0</v>
      </c>
      <c r="I19" s="775"/>
      <c r="J19" s="775"/>
      <c r="K19" s="776"/>
      <c r="L19" s="776"/>
      <c r="M19" s="776"/>
      <c r="N19" s="775">
        <f>H19-J19</f>
        <v>0</v>
      </c>
    </row>
    <row r="20" spans="1:14" s="90" customFormat="1" ht="13.5">
      <c r="A20" s="87"/>
      <c r="B20" s="91"/>
      <c r="C20" s="89"/>
      <c r="D20" s="777"/>
      <c r="E20" s="778"/>
      <c r="F20" s="773"/>
      <c r="G20" s="773"/>
      <c r="H20" s="777"/>
      <c r="I20" s="773"/>
      <c r="J20" s="773"/>
      <c r="K20" s="778"/>
      <c r="L20" s="778"/>
      <c r="M20" s="778"/>
      <c r="N20" s="778"/>
    </row>
    <row r="21" spans="1:14" s="90" customFormat="1" ht="13.5">
      <c r="A21" s="87"/>
      <c r="B21" s="91"/>
      <c r="C21" s="89"/>
      <c r="D21" s="777"/>
      <c r="E21" s="778"/>
      <c r="F21" s="773"/>
      <c r="G21" s="773"/>
      <c r="H21" s="773"/>
      <c r="I21" s="773"/>
      <c r="J21" s="773"/>
      <c r="K21" s="778"/>
      <c r="L21" s="778"/>
      <c r="M21" s="778"/>
      <c r="N21" s="778"/>
    </row>
    <row r="22" spans="1:14" s="90" customFormat="1" ht="13.5">
      <c r="A22" s="87"/>
      <c r="B22" s="94" t="s">
        <v>219</v>
      </c>
      <c r="C22" s="89"/>
      <c r="D22" s="777">
        <f>SUM(D15:D19)</f>
        <v>10634909128</v>
      </c>
      <c r="E22" s="778"/>
      <c r="F22" s="777">
        <f t="shared" ref="F22:N22" si="0">SUM(F15:F19)</f>
        <v>738549389.62999213</v>
      </c>
      <c r="G22" s="773"/>
      <c r="H22" s="777">
        <f t="shared" si="0"/>
        <v>11373458517.629992</v>
      </c>
      <c r="I22" s="773"/>
      <c r="J22" s="777">
        <f t="shared" si="0"/>
        <v>9811698907.5800037</v>
      </c>
      <c r="K22" s="778"/>
      <c r="L22" s="777">
        <f t="shared" si="0"/>
        <v>9811698907.5800037</v>
      </c>
      <c r="M22" s="778"/>
      <c r="N22" s="777">
        <f t="shared" si="0"/>
        <v>1561759610.0499892</v>
      </c>
    </row>
    <row r="23" spans="1:14" s="90" customFormat="1" ht="13.5">
      <c r="A23" s="87"/>
      <c r="B23" s="95"/>
      <c r="C23" s="96"/>
      <c r="D23" s="97"/>
      <c r="E23" s="98"/>
      <c r="F23" s="99"/>
      <c r="G23" s="99"/>
      <c r="H23" s="99"/>
      <c r="I23" s="99"/>
      <c r="J23" s="99"/>
      <c r="K23" s="98"/>
      <c r="L23" s="98"/>
      <c r="M23" s="100"/>
      <c r="N23" s="98"/>
    </row>
    <row r="24" spans="1:14" s="102" customFormat="1" thickBot="1">
      <c r="A24" s="101"/>
      <c r="B24" s="101"/>
      <c r="C24" s="101"/>
      <c r="D24" s="101"/>
      <c r="E24" s="101"/>
      <c r="F24" s="101"/>
      <c r="G24" s="101"/>
      <c r="H24" s="101"/>
      <c r="I24" s="101"/>
      <c r="J24" s="101"/>
      <c r="K24" s="101"/>
      <c r="L24" s="101"/>
      <c r="M24" s="101"/>
      <c r="N24" s="101"/>
    </row>
    <row r="25" spans="1:14" s="102" customFormat="1" thickTop="1">
      <c r="A25" s="103"/>
      <c r="B25" s="103"/>
      <c r="C25" s="103"/>
      <c r="D25" s="103"/>
      <c r="E25" s="103"/>
      <c r="F25" s="103"/>
      <c r="G25" s="103"/>
      <c r="H25" s="103"/>
      <c r="I25" s="103"/>
      <c r="J25" s="103"/>
      <c r="K25" s="103"/>
      <c r="L25" s="103"/>
      <c r="M25" s="103"/>
      <c r="N25" s="103"/>
    </row>
    <row r="26" spans="1:14" s="102" customFormat="1" ht="13.5">
      <c r="A26" s="103"/>
      <c r="B26" s="103"/>
      <c r="C26" s="103"/>
      <c r="D26" s="103"/>
      <c r="E26" s="103"/>
      <c r="F26" s="103"/>
      <c r="G26" s="103"/>
      <c r="H26" s="103"/>
      <c r="I26" s="103"/>
      <c r="J26" s="103"/>
      <c r="K26" s="103"/>
      <c r="L26" s="103"/>
      <c r="M26" s="103"/>
      <c r="N26" s="103"/>
    </row>
    <row r="27" spans="1:14" s="102" customFormat="1" ht="13.5">
      <c r="A27" s="103"/>
      <c r="B27" s="103"/>
      <c r="C27" s="103"/>
      <c r="D27" s="103"/>
      <c r="E27" s="103"/>
      <c r="F27" s="103"/>
      <c r="G27" s="103"/>
      <c r="H27" s="103"/>
      <c r="I27" s="103"/>
      <c r="J27" s="103"/>
      <c r="K27" s="103"/>
      <c r="L27" s="103"/>
      <c r="M27" s="103"/>
      <c r="N27" s="103"/>
    </row>
    <row r="28" spans="1:14" s="102" customFormat="1" ht="13.5">
      <c r="A28" s="103"/>
      <c r="B28" s="103"/>
      <c r="C28" s="103"/>
      <c r="D28" s="103"/>
      <c r="E28" s="103"/>
      <c r="F28" s="103"/>
      <c r="G28" s="103"/>
      <c r="H28" s="103"/>
      <c r="I28" s="103"/>
      <c r="J28" s="103"/>
      <c r="K28" s="103"/>
      <c r="L28" s="103"/>
      <c r="M28" s="103"/>
      <c r="N28" s="103"/>
    </row>
    <row r="29" spans="1:14" s="102" customFormat="1" ht="13.5">
      <c r="A29" s="103"/>
      <c r="B29" s="103"/>
      <c r="C29" s="103"/>
      <c r="D29" s="103"/>
      <c r="E29" s="103"/>
      <c r="F29" s="103"/>
      <c r="G29" s="103"/>
      <c r="H29" s="103"/>
      <c r="I29" s="103"/>
      <c r="J29" s="103"/>
      <c r="K29" s="103"/>
      <c r="L29" s="103"/>
      <c r="M29" s="103"/>
      <c r="N29" s="103"/>
    </row>
    <row r="30" spans="1:14" s="102" customFormat="1" ht="13.5">
      <c r="A30" s="103"/>
      <c r="B30" s="103"/>
      <c r="C30" s="103"/>
      <c r="D30" s="103"/>
      <c r="E30" s="103"/>
      <c r="F30" s="103"/>
      <c r="G30" s="103"/>
      <c r="H30" s="103"/>
      <c r="I30" s="103"/>
      <c r="J30" s="103"/>
      <c r="K30" s="103"/>
      <c r="L30" s="103"/>
      <c r="M30" s="103"/>
      <c r="N30" s="103"/>
    </row>
    <row r="31" spans="1:14" s="102" customFormat="1" ht="13.15" customHeight="1">
      <c r="A31" s="104" t="s">
        <v>17</v>
      </c>
      <c r="B31" s="103"/>
      <c r="C31" s="103"/>
      <c r="D31" s="103"/>
      <c r="E31" s="103"/>
      <c r="F31" s="1364" t="s">
        <v>42</v>
      </c>
      <c r="G31" s="1364"/>
      <c r="H31" s="1364"/>
      <c r="I31" s="1364"/>
      <c r="J31" s="1364"/>
      <c r="K31" s="1364"/>
      <c r="L31" s="1364"/>
      <c r="M31" s="1364"/>
      <c r="N31" s="103"/>
    </row>
    <row r="32" spans="1:14" s="105" customFormat="1" ht="13.5">
      <c r="A32" s="103"/>
      <c r="B32" s="103"/>
      <c r="C32" s="103"/>
      <c r="D32" s="103"/>
      <c r="E32" s="103"/>
      <c r="F32" s="103"/>
      <c r="G32" s="103"/>
      <c r="H32" s="103"/>
      <c r="I32" s="103"/>
      <c r="J32" s="103"/>
      <c r="K32" s="103"/>
      <c r="L32" s="103"/>
      <c r="M32" s="103"/>
      <c r="N32" s="103"/>
    </row>
    <row r="33" spans="1:14" s="105" customFormat="1" ht="31.5" customHeight="1">
      <c r="A33" s="1365" t="s">
        <v>1013</v>
      </c>
      <c r="B33" s="1366"/>
      <c r="C33" s="103"/>
      <c r="D33" s="103"/>
      <c r="E33" s="103"/>
      <c r="F33" s="1365" t="s">
        <v>1014</v>
      </c>
      <c r="G33" s="1364"/>
      <c r="H33" s="1364"/>
      <c r="I33" s="1364"/>
      <c r="J33" s="1364"/>
      <c r="K33" s="1364"/>
      <c r="L33" s="1364"/>
      <c r="M33" s="1364"/>
      <c r="N33" s="103"/>
    </row>
    <row r="34" spans="1:14" s="107" customFormat="1" ht="13.5">
      <c r="A34" s="106"/>
      <c r="B34" s="106"/>
      <c r="C34" s="106"/>
      <c r="D34" s="106"/>
      <c r="E34" s="106"/>
      <c r="F34" s="106"/>
      <c r="G34" s="106"/>
      <c r="H34" s="106"/>
      <c r="I34" s="106"/>
      <c r="J34" s="106"/>
      <c r="K34" s="106"/>
      <c r="L34" s="106"/>
      <c r="M34" s="106"/>
      <c r="N34" s="106"/>
    </row>
    <row r="35" spans="1:14" s="107" customFormat="1" ht="13.5">
      <c r="A35" s="106"/>
      <c r="B35" s="106"/>
      <c r="C35" s="106"/>
      <c r="D35" s="106"/>
      <c r="E35" s="106"/>
      <c r="F35" s="106"/>
      <c r="G35" s="106"/>
      <c r="H35" s="106"/>
      <c r="I35" s="106"/>
      <c r="J35" s="106"/>
      <c r="K35" s="106"/>
      <c r="L35" s="106"/>
      <c r="M35" s="106"/>
      <c r="N35" s="106"/>
    </row>
    <row r="36" spans="1:14" s="107" customFormat="1" ht="13.5">
      <c r="A36" s="106"/>
      <c r="B36" s="106"/>
      <c r="C36" s="106"/>
      <c r="D36" s="106"/>
      <c r="E36" s="106"/>
      <c r="F36" s="106"/>
      <c r="G36" s="106"/>
      <c r="H36" s="106"/>
      <c r="I36" s="106"/>
      <c r="J36" s="106"/>
      <c r="K36" s="106"/>
      <c r="L36" s="106"/>
      <c r="M36" s="106"/>
      <c r="N36" s="106"/>
    </row>
    <row r="37" spans="1:14" s="107" customFormat="1" ht="13.5">
      <c r="A37" s="106"/>
      <c r="B37" s="106"/>
      <c r="C37" s="106"/>
      <c r="D37" s="106"/>
      <c r="E37" s="106"/>
      <c r="F37" s="106"/>
      <c r="G37" s="106"/>
      <c r="H37" s="106"/>
      <c r="I37" s="106"/>
      <c r="J37" s="106"/>
      <c r="K37" s="106"/>
      <c r="L37" s="106"/>
      <c r="M37" s="106"/>
      <c r="N37" s="106"/>
    </row>
    <row r="38" spans="1:14" s="105" customFormat="1" ht="13.5">
      <c r="A38" s="106"/>
      <c r="B38" s="106"/>
      <c r="C38" s="106"/>
      <c r="D38" s="106"/>
      <c r="E38" s="106"/>
      <c r="F38" s="106"/>
      <c r="G38" s="106"/>
      <c r="H38" s="106"/>
      <c r="I38" s="106"/>
      <c r="J38" s="106"/>
      <c r="K38" s="106"/>
      <c r="L38" s="106"/>
      <c r="M38" s="106"/>
      <c r="N38" s="106"/>
    </row>
    <row r="39" spans="1:14" s="107" customFormat="1" ht="13.5">
      <c r="A39" s="106"/>
      <c r="B39" s="106"/>
      <c r="C39" s="106"/>
      <c r="D39" s="106"/>
      <c r="E39" s="106"/>
      <c r="F39" s="106"/>
      <c r="G39" s="106"/>
      <c r="H39" s="106"/>
      <c r="I39" s="106"/>
      <c r="J39" s="106"/>
      <c r="K39" s="106"/>
      <c r="L39" s="106"/>
      <c r="M39" s="106"/>
      <c r="N39" s="106"/>
    </row>
    <row r="40" spans="1:14" s="90" customFormat="1" ht="13.5">
      <c r="A40" s="1367"/>
      <c r="B40" s="1367"/>
      <c r="C40" s="1367"/>
      <c r="D40" s="1367"/>
      <c r="E40" s="1367"/>
      <c r="F40" s="1367"/>
      <c r="G40" s="1367"/>
      <c r="H40" s="1367"/>
      <c r="I40" s="1367"/>
      <c r="J40" s="1367"/>
      <c r="K40" s="1367"/>
      <c r="L40" s="1367"/>
      <c r="M40" s="1367"/>
      <c r="N40" s="1367"/>
    </row>
    <row r="41" spans="1:14" s="90" customFormat="1" ht="13.5">
      <c r="A41" s="108"/>
      <c r="B41" s="109"/>
      <c r="C41" s="109"/>
      <c r="D41" s="109"/>
      <c r="E41" s="109"/>
      <c r="F41" s="109"/>
      <c r="G41" s="109"/>
      <c r="H41" s="109"/>
      <c r="I41" s="109"/>
      <c r="J41" s="109"/>
      <c r="K41" s="109"/>
      <c r="L41" s="109"/>
      <c r="M41" s="109"/>
      <c r="N41" s="109"/>
    </row>
    <row r="42" spans="1:14" s="90" customFormat="1" ht="13.5">
      <c r="A42" s="108"/>
      <c r="B42" s="109"/>
      <c r="C42" s="109"/>
      <c r="D42" s="109"/>
      <c r="E42" s="109"/>
      <c r="F42" s="109"/>
      <c r="G42" s="109"/>
      <c r="H42" s="109"/>
      <c r="I42" s="109"/>
      <c r="J42" s="109"/>
      <c r="K42" s="109"/>
      <c r="L42" s="109"/>
      <c r="M42" s="109"/>
      <c r="N42" s="109"/>
    </row>
    <row r="43" spans="1:14" s="90" customFormat="1" ht="13.5">
      <c r="A43" s="108"/>
      <c r="B43" s="109"/>
      <c r="C43" s="109"/>
      <c r="D43" s="109"/>
      <c r="E43" s="109"/>
      <c r="F43" s="109"/>
      <c r="G43" s="109"/>
      <c r="H43" s="109"/>
      <c r="I43" s="109"/>
      <c r="J43" s="109"/>
      <c r="K43" s="109"/>
      <c r="L43" s="109"/>
      <c r="M43" s="109"/>
      <c r="N43" s="109"/>
    </row>
    <row r="44" spans="1:14" s="90" customFormat="1" ht="13.5">
      <c r="A44" s="108"/>
      <c r="B44" s="110"/>
      <c r="C44" s="110"/>
      <c r="D44" s="110"/>
      <c r="E44" s="110"/>
      <c r="F44" s="110"/>
      <c r="G44" s="110"/>
      <c r="H44" s="110"/>
      <c r="I44" s="110"/>
      <c r="J44" s="110"/>
      <c r="K44" s="110"/>
      <c r="L44" s="110"/>
      <c r="M44" s="110"/>
      <c r="N44" s="110"/>
    </row>
    <row r="45" spans="1:14">
      <c r="A45" s="111"/>
      <c r="B45" s="111"/>
      <c r="C45" s="111"/>
      <c r="D45" s="111"/>
      <c r="E45" s="111"/>
      <c r="F45" s="111"/>
      <c r="G45" s="111"/>
      <c r="H45" s="111"/>
      <c r="I45" s="111"/>
      <c r="J45" s="111"/>
      <c r="K45" s="111"/>
      <c r="L45" s="111"/>
      <c r="M45" s="111"/>
      <c r="N45" s="111"/>
    </row>
    <row r="46" spans="1:14" ht="16.5">
      <c r="A46" s="111"/>
      <c r="B46" s="111"/>
      <c r="C46" s="111"/>
      <c r="D46" s="111"/>
      <c r="E46" s="111"/>
      <c r="F46" s="111"/>
      <c r="G46" s="111"/>
      <c r="H46" s="111"/>
      <c r="I46" s="111"/>
      <c r="J46" s="112"/>
      <c r="K46" s="112"/>
      <c r="L46" s="112"/>
      <c r="M46" s="112"/>
      <c r="N46" s="111"/>
    </row>
    <row r="47" spans="1:14">
      <c r="A47" s="111"/>
      <c r="B47" s="111"/>
      <c r="C47" s="111"/>
      <c r="D47" s="111"/>
      <c r="E47" s="111"/>
      <c r="F47" s="111"/>
      <c r="G47" s="111"/>
      <c r="H47" s="111"/>
      <c r="I47" s="111"/>
      <c r="J47" s="111"/>
      <c r="K47" s="111"/>
      <c r="L47" s="111"/>
      <c r="M47" s="111"/>
      <c r="N47" s="111"/>
    </row>
    <row r="48" spans="1:14">
      <c r="A48" s="111"/>
      <c r="B48" s="111"/>
      <c r="C48" s="111"/>
      <c r="D48" s="111"/>
      <c r="E48" s="111"/>
      <c r="F48" s="111"/>
      <c r="G48" s="111"/>
      <c r="H48" s="111"/>
      <c r="I48" s="111"/>
      <c r="J48" s="111"/>
      <c r="K48" s="111"/>
      <c r="L48" s="111"/>
      <c r="M48" s="111"/>
      <c r="N48" s="111"/>
    </row>
    <row r="49" spans="1:14">
      <c r="A49" s="111"/>
      <c r="B49" s="111"/>
      <c r="C49" s="111"/>
      <c r="D49" s="111"/>
      <c r="E49" s="111"/>
      <c r="F49" s="111"/>
      <c r="G49" s="111"/>
      <c r="H49" s="111"/>
      <c r="I49" s="111"/>
      <c r="J49" s="111"/>
      <c r="K49" s="111"/>
      <c r="L49" s="111"/>
      <c r="M49" s="111"/>
      <c r="N49" s="111"/>
    </row>
    <row r="50" spans="1:14">
      <c r="A50" s="111"/>
      <c r="B50" s="111"/>
      <c r="C50" s="111"/>
      <c r="D50" s="111"/>
      <c r="E50" s="111"/>
      <c r="F50" s="111"/>
      <c r="G50" s="111"/>
      <c r="H50" s="111"/>
      <c r="I50" s="111"/>
      <c r="J50" s="111"/>
      <c r="K50" s="111"/>
      <c r="L50" s="111"/>
      <c r="M50" s="111"/>
      <c r="N50" s="111"/>
    </row>
    <row r="51" spans="1:14">
      <c r="A51" s="111"/>
      <c r="B51" s="111"/>
      <c r="C51" s="111"/>
      <c r="D51" s="111"/>
      <c r="E51" s="111"/>
      <c r="F51" s="111"/>
      <c r="G51" s="111"/>
      <c r="H51" s="111"/>
      <c r="I51" s="111"/>
      <c r="J51" s="111"/>
      <c r="K51" s="111"/>
      <c r="L51" s="111"/>
      <c r="M51" s="111"/>
      <c r="N51" s="111"/>
    </row>
    <row r="52" spans="1:14">
      <c r="A52" s="111"/>
      <c r="B52" s="111"/>
      <c r="C52" s="111"/>
      <c r="D52" s="111"/>
      <c r="E52" s="111"/>
      <c r="F52" s="111"/>
      <c r="G52" s="111"/>
      <c r="H52" s="111"/>
      <c r="I52" s="111"/>
      <c r="J52" s="111"/>
      <c r="K52" s="111"/>
      <c r="L52" s="111"/>
      <c r="M52" s="111"/>
      <c r="N52" s="111"/>
    </row>
    <row r="53" spans="1:14">
      <c r="A53" s="111"/>
      <c r="B53" s="111"/>
      <c r="C53" s="111"/>
      <c r="D53" s="111"/>
      <c r="E53" s="111"/>
      <c r="F53" s="111"/>
      <c r="G53" s="111"/>
      <c r="H53" s="111"/>
      <c r="I53" s="111"/>
      <c r="J53" s="111"/>
      <c r="K53" s="111"/>
      <c r="L53" s="111"/>
      <c r="M53" s="111"/>
      <c r="N53" s="111"/>
    </row>
    <row r="54" spans="1:14" ht="16.5">
      <c r="A54" s="111"/>
      <c r="B54" s="111"/>
      <c r="C54" s="111"/>
      <c r="D54" s="111"/>
      <c r="E54" s="111"/>
      <c r="F54" s="111"/>
      <c r="G54" s="111"/>
      <c r="H54" s="111"/>
      <c r="I54" s="111"/>
      <c r="J54" s="111"/>
      <c r="K54" s="111"/>
      <c r="L54" s="111"/>
      <c r="M54" s="111"/>
      <c r="N54" s="112"/>
    </row>
    <row r="56" spans="1:14" ht="16.5">
      <c r="N56" s="113"/>
    </row>
  </sheetData>
  <mergeCells count="23">
    <mergeCell ref="F9:F10"/>
    <mergeCell ref="H9:H10"/>
    <mergeCell ref="A2:N2"/>
    <mergeCell ref="A3:N3"/>
    <mergeCell ref="A4:N4"/>
    <mergeCell ref="A5:N5"/>
    <mergeCell ref="A6:N6"/>
    <mergeCell ref="F31:M31"/>
    <mergeCell ref="A33:B33"/>
    <mergeCell ref="F33:M33"/>
    <mergeCell ref="A40:N40"/>
    <mergeCell ref="J9:J10"/>
    <mergeCell ref="L9:L10"/>
    <mergeCell ref="N9:N10"/>
    <mergeCell ref="D11:D12"/>
    <mergeCell ref="F11:F12"/>
    <mergeCell ref="H11:H12"/>
    <mergeCell ref="J11:J12"/>
    <mergeCell ref="L11:L12"/>
    <mergeCell ref="N11:N12"/>
    <mergeCell ref="A8:C12"/>
    <mergeCell ref="D8:M8"/>
    <mergeCell ref="D9:D10"/>
  </mergeCells>
  <printOptions horizontalCentered="1"/>
  <pageMargins left="0.23622047244094491" right="0.23622047244094491" top="1.3385826771653544" bottom="0.74803149606299213" header="0.31496062992125984" footer="0.31496062992125984"/>
  <pageSetup scale="73" fitToHeight="0" orientation="landscape" r:id="rId1"/>
  <headerFooter scaleWithDoc="0" alignWithMargins="0">
    <oddHeader>&amp;L&amp;G&amp;R&amp;G</oddHeader>
    <oddFooter>&amp;R&amp;G</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EE10BE"/>
    <pageSetUpPr fitToPage="1"/>
  </sheetPr>
  <dimension ref="A1:IN142"/>
  <sheetViews>
    <sheetView showGridLines="0" view="pageBreakPreview" topLeftCell="A85" zoomScale="110" zoomScaleSheetLayoutView="110" workbookViewId="0">
      <selection sqref="A1:I1"/>
    </sheetView>
  </sheetViews>
  <sheetFormatPr baseColWidth="10" defaultColWidth="11.42578125" defaultRowHeight="14.25"/>
  <cols>
    <col min="1" max="1" width="2.140625" style="114" customWidth="1"/>
    <col min="2" max="2" width="63.28515625" style="114" customWidth="1"/>
    <col min="3" max="3" width="1.7109375" style="114" customWidth="1"/>
    <col min="4" max="4" width="18.85546875" style="114" bestFit="1" customWidth="1"/>
    <col min="5" max="5" width="1.7109375" style="114" customWidth="1"/>
    <col min="6" max="6" width="17.7109375" style="114" customWidth="1"/>
    <col min="7" max="7" width="1.7109375" style="114" customWidth="1"/>
    <col min="8" max="8" width="18.85546875" style="114" bestFit="1" customWidth="1"/>
    <col min="9" max="9" width="1.7109375" style="114" customWidth="1"/>
    <col min="10" max="10" width="17.7109375" style="114" customWidth="1"/>
    <col min="11" max="11" width="1.7109375" style="114" customWidth="1"/>
    <col min="12" max="12" width="17.7109375" style="114" customWidth="1"/>
    <col min="13" max="13" width="1.7109375" style="114" customWidth="1"/>
    <col min="14" max="14" width="17.7109375" style="114" customWidth="1"/>
    <col min="15" max="15" width="3.85546875" style="114" customWidth="1"/>
    <col min="16" max="16" width="11.42578125" style="114"/>
    <col min="17" max="17" width="11.85546875" style="114" bestFit="1" customWidth="1"/>
    <col min="18" max="18" width="11.42578125" style="114"/>
    <col min="19" max="19" width="11.5703125" style="114" bestFit="1" customWidth="1"/>
    <col min="20" max="20" width="11.42578125" style="114"/>
    <col min="21" max="21" width="11.5703125" style="114" bestFit="1" customWidth="1"/>
    <col min="22" max="16384" width="11.42578125" style="114"/>
  </cols>
  <sheetData>
    <row r="1" spans="1:21">
      <c r="A1" s="66"/>
      <c r="B1" s="66"/>
      <c r="C1" s="66"/>
      <c r="D1" s="66"/>
      <c r="E1" s="66"/>
      <c r="F1" s="66"/>
      <c r="G1" s="66"/>
      <c r="H1" s="66"/>
      <c r="I1" s="66"/>
      <c r="J1" s="66"/>
      <c r="K1" s="66"/>
      <c r="L1" s="66"/>
      <c r="M1" s="66"/>
      <c r="N1" s="66"/>
    </row>
    <row r="2" spans="1:21" ht="15" customHeight="1">
      <c r="A2" s="1381" t="s">
        <v>208</v>
      </c>
      <c r="B2" s="1382"/>
      <c r="C2" s="1382"/>
      <c r="D2" s="1382"/>
      <c r="E2" s="1382"/>
      <c r="F2" s="1382"/>
      <c r="G2" s="1382"/>
      <c r="H2" s="1382"/>
      <c r="I2" s="1382"/>
      <c r="J2" s="1382"/>
      <c r="K2" s="1382"/>
      <c r="L2" s="1382"/>
      <c r="M2" s="1382"/>
      <c r="N2" s="1383"/>
    </row>
    <row r="3" spans="1:21" ht="15" customHeight="1">
      <c r="A3" s="1394" t="s">
        <v>209</v>
      </c>
      <c r="B3" s="1395"/>
      <c r="C3" s="1395"/>
      <c r="D3" s="1395"/>
      <c r="E3" s="1395"/>
      <c r="F3" s="1395"/>
      <c r="G3" s="1395"/>
      <c r="H3" s="1395"/>
      <c r="I3" s="1395"/>
      <c r="J3" s="1395"/>
      <c r="K3" s="1395"/>
      <c r="L3" s="1395"/>
      <c r="M3" s="1395"/>
      <c r="N3" s="1396"/>
    </row>
    <row r="4" spans="1:21" ht="15" customHeight="1">
      <c r="A4" s="1394" t="s">
        <v>220</v>
      </c>
      <c r="B4" s="1395"/>
      <c r="C4" s="1395"/>
      <c r="D4" s="1395"/>
      <c r="E4" s="1395"/>
      <c r="F4" s="1395"/>
      <c r="G4" s="1395"/>
      <c r="H4" s="1395"/>
      <c r="I4" s="1395"/>
      <c r="J4" s="1395"/>
      <c r="K4" s="1395"/>
      <c r="L4" s="1395"/>
      <c r="M4" s="1395"/>
      <c r="N4" s="1396"/>
    </row>
    <row r="5" spans="1:21" ht="15" customHeight="1">
      <c r="A5" s="1384" t="s">
        <v>211</v>
      </c>
      <c r="B5" s="1385"/>
      <c r="C5" s="1385"/>
      <c r="D5" s="1385"/>
      <c r="E5" s="1385"/>
      <c r="F5" s="1385"/>
      <c r="G5" s="1385"/>
      <c r="H5" s="1385"/>
      <c r="I5" s="1385"/>
      <c r="J5" s="1385"/>
      <c r="K5" s="1385"/>
      <c r="L5" s="1385"/>
      <c r="M5" s="1385"/>
      <c r="N5" s="1386"/>
    </row>
    <row r="6" spans="1:21" ht="19.899999999999999" customHeight="1">
      <c r="A6" s="1397" t="s">
        <v>387</v>
      </c>
      <c r="B6" s="1398"/>
      <c r="C6" s="1398"/>
      <c r="D6" s="1398"/>
      <c r="E6" s="1398"/>
      <c r="F6" s="1398"/>
      <c r="G6" s="1398"/>
      <c r="H6" s="1398"/>
      <c r="I6" s="1398"/>
      <c r="J6" s="1398"/>
      <c r="K6" s="1398"/>
      <c r="L6" s="1398"/>
      <c r="M6" s="1398"/>
      <c r="N6" s="1399"/>
    </row>
    <row r="7" spans="1:21" s="117" customFormat="1" ht="8.25" customHeight="1">
      <c r="A7" s="115"/>
      <c r="B7" s="116"/>
      <c r="C7" s="116"/>
      <c r="D7" s="116"/>
      <c r="E7" s="116"/>
      <c r="F7" s="116"/>
      <c r="G7" s="116"/>
      <c r="H7" s="116"/>
      <c r="I7" s="116"/>
      <c r="J7" s="116"/>
      <c r="K7" s="116"/>
      <c r="L7" s="116"/>
      <c r="M7" s="116"/>
      <c r="N7" s="116"/>
    </row>
    <row r="8" spans="1:21" s="118" customFormat="1" ht="15" customHeight="1">
      <c r="A8" s="1372" t="s">
        <v>212</v>
      </c>
      <c r="B8" s="1373"/>
      <c r="C8" s="1373"/>
      <c r="D8" s="1379" t="s">
        <v>213</v>
      </c>
      <c r="E8" s="1379"/>
      <c r="F8" s="1379"/>
      <c r="G8" s="1379"/>
      <c r="H8" s="1379"/>
      <c r="I8" s="1379"/>
      <c r="J8" s="1379"/>
      <c r="K8" s="1379"/>
      <c r="L8" s="1379"/>
      <c r="M8" s="1379"/>
      <c r="N8" s="1400"/>
    </row>
    <row r="9" spans="1:21" s="118" customFormat="1" ht="15" customHeight="1">
      <c r="A9" s="1374"/>
      <c r="B9" s="1375"/>
      <c r="C9" s="1375"/>
      <c r="D9" s="1368" t="s">
        <v>35</v>
      </c>
      <c r="E9" s="75"/>
      <c r="F9" s="1368" t="s">
        <v>214</v>
      </c>
      <c r="G9" s="74"/>
      <c r="H9" s="1368" t="s">
        <v>36</v>
      </c>
      <c r="I9" s="74"/>
      <c r="J9" s="1368" t="s">
        <v>37</v>
      </c>
      <c r="K9" s="74"/>
      <c r="L9" s="1368" t="s">
        <v>38</v>
      </c>
      <c r="M9" s="74"/>
      <c r="N9" s="1369" t="s">
        <v>215</v>
      </c>
    </row>
    <row r="10" spans="1:21" s="118" customFormat="1" ht="15" customHeight="1">
      <c r="A10" s="1376"/>
      <c r="B10" s="1375"/>
      <c r="C10" s="1375"/>
      <c r="D10" s="1368"/>
      <c r="E10" s="75"/>
      <c r="F10" s="1368"/>
      <c r="G10" s="75"/>
      <c r="H10" s="1368"/>
      <c r="I10" s="75"/>
      <c r="J10" s="1368"/>
      <c r="K10" s="74"/>
      <c r="L10" s="1368"/>
      <c r="M10" s="74"/>
      <c r="N10" s="1369"/>
    </row>
    <row r="11" spans="1:21" s="118" customFormat="1" ht="10.15" customHeight="1">
      <c r="A11" s="1376"/>
      <c r="B11" s="1375"/>
      <c r="C11" s="1375"/>
      <c r="D11" s="1368">
        <v>1</v>
      </c>
      <c r="E11" s="75"/>
      <c r="F11" s="1368">
        <v>2</v>
      </c>
      <c r="G11" s="75"/>
      <c r="H11" s="1368" t="s">
        <v>221</v>
      </c>
      <c r="I11" s="75"/>
      <c r="J11" s="1368">
        <v>4</v>
      </c>
      <c r="K11" s="74"/>
      <c r="L11" s="1368">
        <v>5</v>
      </c>
      <c r="M11" s="74"/>
      <c r="N11" s="1369" t="s">
        <v>222</v>
      </c>
    </row>
    <row r="12" spans="1:21" s="118" customFormat="1" ht="10.15" customHeight="1">
      <c r="A12" s="1377"/>
      <c r="B12" s="1378"/>
      <c r="C12" s="1378"/>
      <c r="D12" s="1370"/>
      <c r="E12" s="77"/>
      <c r="F12" s="1370"/>
      <c r="G12" s="77"/>
      <c r="H12" s="1370"/>
      <c r="I12" s="77"/>
      <c r="J12" s="1370"/>
      <c r="K12" s="119"/>
      <c r="L12" s="1370"/>
      <c r="M12" s="79"/>
      <c r="N12" s="1371"/>
    </row>
    <row r="13" spans="1:21" ht="4.9000000000000004" customHeight="1">
      <c r="A13" s="120"/>
      <c r="B13" s="120"/>
      <c r="C13" s="120"/>
      <c r="D13" s="121"/>
      <c r="E13" s="121"/>
      <c r="F13" s="121"/>
      <c r="G13" s="121"/>
      <c r="H13" s="122"/>
      <c r="I13" s="122"/>
      <c r="J13" s="122"/>
      <c r="K13" s="122"/>
      <c r="L13" s="122"/>
      <c r="M13" s="122"/>
      <c r="N13" s="122"/>
    </row>
    <row r="14" spans="1:21">
      <c r="A14" s="120"/>
      <c r="B14" s="120"/>
      <c r="C14" s="120"/>
      <c r="D14" s="123"/>
      <c r="E14" s="124"/>
      <c r="F14" s="123"/>
      <c r="G14" s="124"/>
      <c r="H14" s="123"/>
      <c r="I14" s="125"/>
      <c r="J14" s="123"/>
      <c r="K14" s="125"/>
      <c r="L14" s="123"/>
      <c r="M14" s="125"/>
      <c r="N14" s="123"/>
    </row>
    <row r="15" spans="1:21" s="132" customFormat="1" ht="13.5">
      <c r="A15" s="126"/>
      <c r="B15" s="127" t="s">
        <v>223</v>
      </c>
      <c r="C15" s="128"/>
      <c r="D15" s="129">
        <f>SUM(D17:D23)</f>
        <v>7969242073</v>
      </c>
      <c r="E15" s="130"/>
      <c r="F15" s="129">
        <f>SUM(F17:F23)</f>
        <v>-228747141.68000045</v>
      </c>
      <c r="G15" s="129"/>
      <c r="H15" s="129">
        <f>SUM(H17:H23)</f>
        <v>7740494931.3199997</v>
      </c>
      <c r="I15" s="129"/>
      <c r="J15" s="129">
        <f>SUM(J17:J23)</f>
        <v>7328401410.4299994</v>
      </c>
      <c r="K15" s="130"/>
      <c r="L15" s="129">
        <f>SUM(L17:L23)</f>
        <v>7328401410.4299994</v>
      </c>
      <c r="M15" s="130"/>
      <c r="N15" s="129">
        <f>SUM(N17:N23)</f>
        <v>412093520.88999969</v>
      </c>
      <c r="O15" s="131"/>
      <c r="Q15" s="133"/>
      <c r="R15" s="133"/>
      <c r="S15" s="133"/>
      <c r="T15" s="133"/>
      <c r="U15" s="133"/>
    </row>
    <row r="16" spans="1:21" s="132" customFormat="1" ht="4.9000000000000004" customHeight="1">
      <c r="A16" s="126"/>
      <c r="B16" s="127"/>
      <c r="C16" s="128"/>
      <c r="D16" s="129"/>
      <c r="E16" s="130"/>
      <c r="F16" s="129"/>
      <c r="G16" s="129"/>
      <c r="H16" s="129"/>
      <c r="I16" s="129"/>
      <c r="J16" s="129"/>
      <c r="K16" s="130"/>
      <c r="L16" s="130"/>
      <c r="M16" s="130"/>
      <c r="N16" s="92"/>
      <c r="O16" s="131"/>
    </row>
    <row r="17" spans="1:15" s="137" customFormat="1" ht="15" customHeight="1">
      <c r="A17" s="93"/>
      <c r="B17" s="134" t="s">
        <v>224</v>
      </c>
      <c r="C17" s="129"/>
      <c r="D17" s="92">
        <v>2332788793</v>
      </c>
      <c r="E17" s="93"/>
      <c r="F17" s="92">
        <v>-339236310.80999994</v>
      </c>
      <c r="G17" s="92"/>
      <c r="H17" s="92">
        <f>D17+F17</f>
        <v>1993552482.1900001</v>
      </c>
      <c r="I17" s="92"/>
      <c r="J17" s="135">
        <v>1989700518.9300001</v>
      </c>
      <c r="K17" s="93"/>
      <c r="L17" s="135">
        <v>1989700518.9300001</v>
      </c>
      <c r="M17" s="130"/>
      <c r="N17" s="92">
        <f>H17-J17</f>
        <v>3851963.2599999905</v>
      </c>
      <c r="O17" s="136"/>
    </row>
    <row r="18" spans="1:15" s="137" customFormat="1" ht="15" customHeight="1">
      <c r="A18" s="93"/>
      <c r="B18" s="134" t="s">
        <v>225</v>
      </c>
      <c r="C18" s="129"/>
      <c r="D18" s="92">
        <v>732837480</v>
      </c>
      <c r="E18" s="93"/>
      <c r="F18" s="92">
        <v>193333266.05000007</v>
      </c>
      <c r="G18" s="92"/>
      <c r="H18" s="92">
        <f t="shared" ref="H18:H23" si="0">D18+F18</f>
        <v>926170746.05000007</v>
      </c>
      <c r="I18" s="92"/>
      <c r="J18" s="135">
        <v>905458863.6500001</v>
      </c>
      <c r="K18" s="93"/>
      <c r="L18" s="135">
        <v>905458863.6500001</v>
      </c>
      <c r="M18" s="130"/>
      <c r="N18" s="92">
        <f t="shared" ref="N18:N81" si="1">H18-J18</f>
        <v>20711882.399999976</v>
      </c>
      <c r="O18" s="136"/>
    </row>
    <row r="19" spans="1:15" s="137" customFormat="1" ht="15" customHeight="1">
      <c r="A19" s="93"/>
      <c r="B19" s="134" t="s">
        <v>226</v>
      </c>
      <c r="C19" s="129"/>
      <c r="D19" s="92">
        <v>740008275</v>
      </c>
      <c r="E19" s="93"/>
      <c r="F19" s="92">
        <v>27124171.880000591</v>
      </c>
      <c r="G19" s="92"/>
      <c r="H19" s="92">
        <f t="shared" si="0"/>
        <v>767132446.88000059</v>
      </c>
      <c r="I19" s="92"/>
      <c r="J19" s="135">
        <v>761800570.39000034</v>
      </c>
      <c r="K19" s="135"/>
      <c r="L19" s="135">
        <v>761800570.39000034</v>
      </c>
      <c r="M19" s="130"/>
      <c r="N19" s="92">
        <f t="shared" si="1"/>
        <v>5331876.490000248</v>
      </c>
      <c r="O19" s="136"/>
    </row>
    <row r="20" spans="1:15" s="137" customFormat="1" ht="15" customHeight="1">
      <c r="A20" s="93"/>
      <c r="B20" s="134" t="s">
        <v>227</v>
      </c>
      <c r="C20" s="129"/>
      <c r="D20" s="92">
        <v>946790075</v>
      </c>
      <c r="E20" s="93"/>
      <c r="F20" s="92">
        <v>-109661941.92000008</v>
      </c>
      <c r="G20" s="92"/>
      <c r="H20" s="92">
        <f t="shared" si="0"/>
        <v>837128133.07999992</v>
      </c>
      <c r="I20" s="92"/>
      <c r="J20" s="135">
        <v>600635765.0999999</v>
      </c>
      <c r="K20" s="93"/>
      <c r="L20" s="135">
        <v>600635765.0999999</v>
      </c>
      <c r="M20" s="130"/>
      <c r="N20" s="92">
        <f t="shared" si="1"/>
        <v>236492367.98000002</v>
      </c>
      <c r="O20" s="136"/>
    </row>
    <row r="21" spans="1:15" s="137" customFormat="1" ht="15" customHeight="1">
      <c r="A21" s="93"/>
      <c r="B21" s="134" t="s">
        <v>228</v>
      </c>
      <c r="C21" s="129"/>
      <c r="D21" s="92">
        <v>3077497387</v>
      </c>
      <c r="E21" s="93"/>
      <c r="F21" s="92">
        <v>40808955.139998913</v>
      </c>
      <c r="G21" s="92"/>
      <c r="H21" s="92">
        <f t="shared" si="0"/>
        <v>3118306342.1399989</v>
      </c>
      <c r="I21" s="92"/>
      <c r="J21" s="135">
        <v>2981107800.5799994</v>
      </c>
      <c r="K21" s="93"/>
      <c r="L21" s="135">
        <v>2981107800.5799994</v>
      </c>
      <c r="M21" s="130"/>
      <c r="N21" s="92">
        <f t="shared" si="1"/>
        <v>137198541.55999947</v>
      </c>
      <c r="O21" s="136"/>
    </row>
    <row r="22" spans="1:15" s="137" customFormat="1" ht="15" customHeight="1">
      <c r="A22" s="93"/>
      <c r="B22" s="134" t="s">
        <v>229</v>
      </c>
      <c r="C22" s="129"/>
      <c r="D22" s="92">
        <v>30422190</v>
      </c>
      <c r="E22" s="93"/>
      <c r="F22" s="92">
        <v>-30422190</v>
      </c>
      <c r="G22" s="92"/>
      <c r="H22" s="92">
        <f t="shared" si="0"/>
        <v>0</v>
      </c>
      <c r="I22" s="92"/>
      <c r="J22" s="135">
        <v>0</v>
      </c>
      <c r="K22" s="93"/>
      <c r="L22" s="93">
        <v>0</v>
      </c>
      <c r="M22" s="130"/>
      <c r="N22" s="92">
        <f t="shared" si="1"/>
        <v>0</v>
      </c>
      <c r="O22" s="136"/>
    </row>
    <row r="23" spans="1:15" s="137" customFormat="1" ht="15" customHeight="1">
      <c r="A23" s="93"/>
      <c r="B23" s="134" t="s">
        <v>230</v>
      </c>
      <c r="C23" s="129"/>
      <c r="D23" s="92">
        <v>108897873</v>
      </c>
      <c r="E23" s="93"/>
      <c r="F23" s="92">
        <v>-10693092.020000011</v>
      </c>
      <c r="G23" s="92"/>
      <c r="H23" s="92">
        <f t="shared" si="0"/>
        <v>98204780.979999989</v>
      </c>
      <c r="I23" s="92"/>
      <c r="J23" s="135">
        <v>89697891.780000001</v>
      </c>
      <c r="K23" s="93"/>
      <c r="L23" s="93">
        <v>89697891.780000001</v>
      </c>
      <c r="M23" s="130"/>
      <c r="N23" s="92">
        <f t="shared" si="1"/>
        <v>8506889.1999999881</v>
      </c>
      <c r="O23" s="136"/>
    </row>
    <row r="24" spans="1:15" s="137" customFormat="1" ht="4.9000000000000004" customHeight="1">
      <c r="A24" s="93"/>
      <c r="B24" s="138"/>
      <c r="C24" s="129"/>
      <c r="D24" s="129"/>
      <c r="E24" s="130"/>
      <c r="F24" s="129"/>
      <c r="G24" s="129"/>
      <c r="H24" s="129"/>
      <c r="I24" s="129"/>
      <c r="J24" s="139"/>
      <c r="K24" s="130"/>
      <c r="L24" s="130"/>
      <c r="M24" s="130"/>
      <c r="N24" s="92"/>
      <c r="O24" s="136"/>
    </row>
    <row r="25" spans="1:15" s="132" customFormat="1" ht="13.5">
      <c r="A25" s="126"/>
      <c r="B25" s="127" t="s">
        <v>231</v>
      </c>
      <c r="C25" s="128"/>
      <c r="D25" s="129">
        <f>SUM(D27:D35)</f>
        <v>1066743584</v>
      </c>
      <c r="E25" s="130"/>
      <c r="F25" s="129">
        <f>SUM(F27:F35)</f>
        <v>510177457.5399999</v>
      </c>
      <c r="G25" s="129"/>
      <c r="H25" s="129">
        <f>SUM(H27:H35)</f>
        <v>1576921041.54</v>
      </c>
      <c r="I25" s="129"/>
      <c r="J25" s="129">
        <f>SUM(J27:J35)</f>
        <v>1080489518.6999998</v>
      </c>
      <c r="K25" s="130"/>
      <c r="L25" s="129">
        <f>SUM(L27:L35)</f>
        <v>1080489518.6999998</v>
      </c>
      <c r="M25" s="130"/>
      <c r="N25" s="129">
        <f>SUM(N27:N35)</f>
        <v>496431522.83999985</v>
      </c>
      <c r="O25" s="131"/>
    </row>
    <row r="26" spans="1:15" s="132" customFormat="1" ht="4.9000000000000004" customHeight="1">
      <c r="A26" s="126"/>
      <c r="B26" s="127"/>
      <c r="C26" s="128"/>
      <c r="D26" s="129"/>
      <c r="E26" s="130"/>
      <c r="F26" s="129"/>
      <c r="G26" s="129"/>
      <c r="H26" s="129"/>
      <c r="I26" s="129"/>
      <c r="J26" s="139"/>
      <c r="K26" s="130"/>
      <c r="L26" s="130"/>
      <c r="M26" s="130"/>
      <c r="N26" s="92"/>
      <c r="O26" s="131"/>
    </row>
    <row r="27" spans="1:15" s="137" customFormat="1" ht="15" customHeight="1">
      <c r="A27" s="93"/>
      <c r="B27" s="134" t="s">
        <v>232</v>
      </c>
      <c r="C27" s="129"/>
      <c r="D27" s="92">
        <v>33623283</v>
      </c>
      <c r="E27" s="93"/>
      <c r="F27" s="92">
        <v>16638731.770000003</v>
      </c>
      <c r="G27" s="92"/>
      <c r="H27" s="92">
        <f>D27+F27</f>
        <v>50262014.770000003</v>
      </c>
      <c r="I27" s="92"/>
      <c r="J27" s="135">
        <v>34701804.489999995</v>
      </c>
      <c r="K27" s="93"/>
      <c r="L27" s="135">
        <v>34701804.489999995</v>
      </c>
      <c r="M27" s="130"/>
      <c r="N27" s="92">
        <f t="shared" si="1"/>
        <v>15560210.280000009</v>
      </c>
      <c r="O27" s="136"/>
    </row>
    <row r="28" spans="1:15" s="137" customFormat="1" ht="15" customHeight="1">
      <c r="A28" s="93"/>
      <c r="B28" s="134" t="s">
        <v>233</v>
      </c>
      <c r="C28" s="129"/>
      <c r="D28" s="92">
        <v>132318807</v>
      </c>
      <c r="E28" s="93"/>
      <c r="F28" s="92">
        <v>-11196676.340000004</v>
      </c>
      <c r="G28" s="92"/>
      <c r="H28" s="92">
        <f t="shared" ref="H28:H35" si="2">D28+F28</f>
        <v>121122130.66</v>
      </c>
      <c r="I28" s="92"/>
      <c r="J28" s="135">
        <v>86771578.969999984</v>
      </c>
      <c r="K28" s="93"/>
      <c r="L28" s="93">
        <v>86771578.969999984</v>
      </c>
      <c r="M28" s="130"/>
      <c r="N28" s="92">
        <f t="shared" si="1"/>
        <v>34350551.690000013</v>
      </c>
      <c r="O28" s="136"/>
    </row>
    <row r="29" spans="1:15" s="137" customFormat="1" ht="15" customHeight="1">
      <c r="A29" s="93"/>
      <c r="B29" s="134" t="s">
        <v>234</v>
      </c>
      <c r="C29" s="129"/>
      <c r="D29" s="92">
        <v>563871</v>
      </c>
      <c r="E29" s="93"/>
      <c r="F29" s="92">
        <v>-546939.37</v>
      </c>
      <c r="G29" s="92"/>
      <c r="H29" s="92">
        <f t="shared" si="2"/>
        <v>16931.630000000005</v>
      </c>
      <c r="I29" s="92"/>
      <c r="J29" s="135">
        <v>3696.52</v>
      </c>
      <c r="K29" s="93"/>
      <c r="L29" s="93">
        <v>3696.52</v>
      </c>
      <c r="M29" s="130"/>
      <c r="N29" s="92">
        <f t="shared" si="1"/>
        <v>13235.110000000004</v>
      </c>
      <c r="O29" s="136"/>
    </row>
    <row r="30" spans="1:15" s="137" customFormat="1" ht="15" customHeight="1">
      <c r="A30" s="93"/>
      <c r="B30" s="134" t="s">
        <v>235</v>
      </c>
      <c r="C30" s="129"/>
      <c r="D30" s="92">
        <v>2632261</v>
      </c>
      <c r="E30" s="93"/>
      <c r="F30" s="92">
        <v>-1433998.2899999998</v>
      </c>
      <c r="G30" s="92"/>
      <c r="H30" s="92">
        <f t="shared" si="2"/>
        <v>1198262.7100000002</v>
      </c>
      <c r="I30" s="92"/>
      <c r="J30" s="135">
        <v>770461.82000000007</v>
      </c>
      <c r="K30" s="93"/>
      <c r="L30" s="93">
        <v>770461.82000000007</v>
      </c>
      <c r="M30" s="130"/>
      <c r="N30" s="92">
        <f t="shared" si="1"/>
        <v>427800.89000000013</v>
      </c>
      <c r="O30" s="136"/>
    </row>
    <row r="31" spans="1:15" s="137" customFormat="1" ht="15" customHeight="1">
      <c r="A31" s="93"/>
      <c r="B31" s="134" t="s">
        <v>236</v>
      </c>
      <c r="C31" s="129"/>
      <c r="D31" s="92">
        <v>814901443</v>
      </c>
      <c r="E31" s="93"/>
      <c r="F31" s="92">
        <v>483750517.27999997</v>
      </c>
      <c r="G31" s="92"/>
      <c r="H31" s="92">
        <f t="shared" si="2"/>
        <v>1298651960.28</v>
      </c>
      <c r="I31" s="92"/>
      <c r="J31" s="135">
        <v>915676040.81000006</v>
      </c>
      <c r="K31" s="93"/>
      <c r="L31" s="93">
        <v>915676040.81000006</v>
      </c>
      <c r="M31" s="130"/>
      <c r="N31" s="92">
        <f t="shared" si="1"/>
        <v>382975919.46999991</v>
      </c>
      <c r="O31" s="136"/>
    </row>
    <row r="32" spans="1:15" s="137" customFormat="1" ht="15" customHeight="1">
      <c r="A32" s="93"/>
      <c r="B32" s="134" t="s">
        <v>237</v>
      </c>
      <c r="C32" s="129"/>
      <c r="D32" s="92">
        <v>22975577</v>
      </c>
      <c r="E32" s="93"/>
      <c r="F32" s="92">
        <v>4283512.1999999993</v>
      </c>
      <c r="G32" s="92"/>
      <c r="H32" s="92">
        <f t="shared" si="2"/>
        <v>27259089.199999999</v>
      </c>
      <c r="I32" s="92"/>
      <c r="J32" s="135">
        <v>14697064.42</v>
      </c>
      <c r="K32" s="93"/>
      <c r="L32" s="93">
        <v>14697064.42</v>
      </c>
      <c r="M32" s="130"/>
      <c r="N32" s="92">
        <f t="shared" si="1"/>
        <v>12562024.779999999</v>
      </c>
      <c r="O32" s="136"/>
    </row>
    <row r="33" spans="1:15" s="137" customFormat="1" ht="15" customHeight="1">
      <c r="A33" s="93"/>
      <c r="B33" s="134" t="s">
        <v>238</v>
      </c>
      <c r="C33" s="129"/>
      <c r="D33" s="92">
        <v>59081674</v>
      </c>
      <c r="E33" s="93"/>
      <c r="F33" s="92">
        <v>9828537.0799999982</v>
      </c>
      <c r="G33" s="92"/>
      <c r="H33" s="92">
        <f t="shared" si="2"/>
        <v>68910211.079999998</v>
      </c>
      <c r="I33" s="92"/>
      <c r="J33" s="135">
        <v>23743062.300000001</v>
      </c>
      <c r="K33" s="93"/>
      <c r="L33" s="93">
        <v>23743062.300000001</v>
      </c>
      <c r="M33" s="130"/>
      <c r="N33" s="92">
        <f t="shared" si="1"/>
        <v>45167148.780000001</v>
      </c>
      <c r="O33" s="136"/>
    </row>
    <row r="34" spans="1:15" s="137" customFormat="1" ht="15" customHeight="1">
      <c r="A34" s="93"/>
      <c r="B34" s="134" t="s">
        <v>239</v>
      </c>
      <c r="C34" s="129"/>
      <c r="D34" s="92">
        <v>0</v>
      </c>
      <c r="E34" s="93"/>
      <c r="F34" s="92">
        <v>0</v>
      </c>
      <c r="G34" s="92"/>
      <c r="H34" s="92">
        <f t="shared" si="2"/>
        <v>0</v>
      </c>
      <c r="I34" s="92"/>
      <c r="J34" s="135">
        <v>0</v>
      </c>
      <c r="K34" s="93"/>
      <c r="L34" s="93">
        <v>0</v>
      </c>
      <c r="M34" s="130"/>
      <c r="N34" s="92">
        <f t="shared" si="1"/>
        <v>0</v>
      </c>
      <c r="O34" s="136"/>
    </row>
    <row r="35" spans="1:15" s="137" customFormat="1" ht="15" customHeight="1">
      <c r="A35" s="93"/>
      <c r="B35" s="134" t="s">
        <v>240</v>
      </c>
      <c r="C35" s="129"/>
      <c r="D35" s="92">
        <v>646668</v>
      </c>
      <c r="E35" s="93"/>
      <c r="F35" s="92">
        <v>8853773.2099999972</v>
      </c>
      <c r="G35" s="92"/>
      <c r="H35" s="92">
        <f t="shared" si="2"/>
        <v>9500441.2099999972</v>
      </c>
      <c r="I35" s="92"/>
      <c r="J35" s="135">
        <v>4125809.3699999996</v>
      </c>
      <c r="K35" s="93"/>
      <c r="L35" s="93">
        <v>4125809.3699999996</v>
      </c>
      <c r="M35" s="130"/>
      <c r="N35" s="92">
        <f t="shared" si="1"/>
        <v>5374631.839999998</v>
      </c>
      <c r="O35" s="136"/>
    </row>
    <row r="36" spans="1:15" s="132" customFormat="1" ht="4.9000000000000004" customHeight="1">
      <c r="A36" s="126"/>
      <c r="B36" s="127" t="s">
        <v>241</v>
      </c>
      <c r="C36" s="128"/>
      <c r="D36" s="129"/>
      <c r="E36" s="130"/>
      <c r="F36" s="129"/>
      <c r="G36" s="129"/>
      <c r="H36" s="129"/>
      <c r="I36" s="129"/>
      <c r="J36" s="139"/>
      <c r="K36" s="130"/>
      <c r="L36" s="130"/>
      <c r="M36" s="130"/>
      <c r="N36" s="92"/>
      <c r="O36" s="131"/>
    </row>
    <row r="37" spans="1:15" s="132" customFormat="1" ht="13.5">
      <c r="A37" s="126"/>
      <c r="B37" s="127" t="s">
        <v>242</v>
      </c>
      <c r="C37" s="128"/>
      <c r="D37" s="129">
        <f>SUM(D39:D47)</f>
        <v>1472723471</v>
      </c>
      <c r="E37" s="130"/>
      <c r="F37" s="129">
        <f>SUM(F39:F47)</f>
        <v>470479909.37999994</v>
      </c>
      <c r="G37" s="129"/>
      <c r="H37" s="129">
        <f>SUM(H39:H47)</f>
        <v>1943203380.3799999</v>
      </c>
      <c r="I37" s="129"/>
      <c r="J37" s="129">
        <f>SUM(J39:J47)</f>
        <v>1340928136.5699997</v>
      </c>
      <c r="K37" s="130"/>
      <c r="L37" s="129">
        <f>SUM(L39:L47)</f>
        <v>1340928136.5699997</v>
      </c>
      <c r="M37" s="130"/>
      <c r="N37" s="129">
        <f>SUM(N39:N47)</f>
        <v>602275243.81000006</v>
      </c>
      <c r="O37" s="131"/>
    </row>
    <row r="38" spans="1:15" s="132" customFormat="1" ht="4.9000000000000004" customHeight="1">
      <c r="A38" s="126"/>
      <c r="B38" s="127"/>
      <c r="C38" s="128"/>
      <c r="D38" s="129"/>
      <c r="E38" s="130"/>
      <c r="F38" s="129"/>
      <c r="G38" s="129"/>
      <c r="H38" s="129"/>
      <c r="I38" s="129"/>
      <c r="J38" s="139"/>
      <c r="K38" s="130"/>
      <c r="L38" s="130"/>
      <c r="M38" s="130"/>
      <c r="N38" s="92"/>
      <c r="O38" s="131"/>
    </row>
    <row r="39" spans="1:15" s="137" customFormat="1" ht="15" customHeight="1">
      <c r="A39" s="93"/>
      <c r="B39" s="134" t="s">
        <v>243</v>
      </c>
      <c r="C39" s="129"/>
      <c r="D39" s="92">
        <v>104424274</v>
      </c>
      <c r="E39" s="93"/>
      <c r="F39" s="92">
        <v>78488110.399999976</v>
      </c>
      <c r="G39" s="92"/>
      <c r="H39" s="92">
        <f>D39+F39</f>
        <v>182912384.39999998</v>
      </c>
      <c r="I39" s="92"/>
      <c r="J39" s="135">
        <v>134426320.5</v>
      </c>
      <c r="K39" s="93"/>
      <c r="L39" s="93">
        <v>134426320.5</v>
      </c>
      <c r="M39" s="130"/>
      <c r="N39" s="92">
        <f t="shared" si="1"/>
        <v>48486063.899999976</v>
      </c>
      <c r="O39" s="136"/>
    </row>
    <row r="40" spans="1:15" s="137" customFormat="1" ht="15" customHeight="1">
      <c r="A40" s="93"/>
      <c r="B40" s="134" t="s">
        <v>244</v>
      </c>
      <c r="C40" s="129"/>
      <c r="D40" s="92">
        <v>34813271</v>
      </c>
      <c r="E40" s="93"/>
      <c r="F40" s="92">
        <v>8558887.4399999976</v>
      </c>
      <c r="G40" s="92"/>
      <c r="H40" s="92">
        <f t="shared" ref="H40:H47" si="3">D40+F40</f>
        <v>43372158.439999998</v>
      </c>
      <c r="I40" s="92"/>
      <c r="J40" s="135">
        <v>43372158.380000003</v>
      </c>
      <c r="K40" s="93"/>
      <c r="L40" s="93">
        <v>43372158.380000003</v>
      </c>
      <c r="M40" s="130"/>
      <c r="N40" s="92">
        <f t="shared" si="1"/>
        <v>5.9999994933605194E-2</v>
      </c>
      <c r="O40" s="136"/>
    </row>
    <row r="41" spans="1:15" s="137" customFormat="1" ht="15" customHeight="1">
      <c r="A41" s="93"/>
      <c r="B41" s="134" t="s">
        <v>245</v>
      </c>
      <c r="C41" s="129"/>
      <c r="D41" s="92">
        <v>118215745</v>
      </c>
      <c r="E41" s="93"/>
      <c r="F41" s="92">
        <v>-15050583.510000005</v>
      </c>
      <c r="G41" s="92"/>
      <c r="H41" s="92">
        <f t="shared" si="3"/>
        <v>103165161.48999999</v>
      </c>
      <c r="I41" s="92"/>
      <c r="J41" s="135">
        <v>68107943.629999995</v>
      </c>
      <c r="K41" s="93"/>
      <c r="L41" s="93">
        <v>68107943.629999995</v>
      </c>
      <c r="M41" s="130"/>
      <c r="N41" s="92">
        <f t="shared" si="1"/>
        <v>35057217.859999999</v>
      </c>
      <c r="O41" s="136"/>
    </row>
    <row r="42" spans="1:15" s="137" customFormat="1" ht="15" customHeight="1">
      <c r="A42" s="93"/>
      <c r="B42" s="134" t="s">
        <v>246</v>
      </c>
      <c r="C42" s="129"/>
      <c r="D42" s="92">
        <v>22069705</v>
      </c>
      <c r="E42" s="93"/>
      <c r="F42" s="92">
        <v>5800977.1000000015</v>
      </c>
      <c r="G42" s="92"/>
      <c r="H42" s="92">
        <f t="shared" si="3"/>
        <v>27870682.100000001</v>
      </c>
      <c r="I42" s="92"/>
      <c r="J42" s="135">
        <v>9900719.8200000003</v>
      </c>
      <c r="K42" s="93"/>
      <c r="L42" s="93">
        <v>9900719.8200000003</v>
      </c>
      <c r="M42" s="130"/>
      <c r="N42" s="92">
        <f t="shared" si="1"/>
        <v>17969962.280000001</v>
      </c>
      <c r="O42" s="136"/>
    </row>
    <row r="43" spans="1:15" s="137" customFormat="1" ht="15" customHeight="1">
      <c r="A43" s="93"/>
      <c r="B43" s="134" t="s">
        <v>247</v>
      </c>
      <c r="C43" s="129"/>
      <c r="D43" s="92">
        <v>225954986</v>
      </c>
      <c r="E43" s="93"/>
      <c r="F43" s="92">
        <v>283462371.33000004</v>
      </c>
      <c r="G43" s="92"/>
      <c r="H43" s="92">
        <f t="shared" si="3"/>
        <v>509417357.33000004</v>
      </c>
      <c r="I43" s="92"/>
      <c r="J43" s="135">
        <v>294338073.54999995</v>
      </c>
      <c r="K43" s="93"/>
      <c r="L43" s="93">
        <v>294338073.54999995</v>
      </c>
      <c r="M43" s="130"/>
      <c r="N43" s="92">
        <f t="shared" si="1"/>
        <v>215079283.78000009</v>
      </c>
      <c r="O43" s="136"/>
    </row>
    <row r="44" spans="1:15" s="137" customFormat="1" ht="15" customHeight="1">
      <c r="A44" s="93"/>
      <c r="B44" s="134" t="s">
        <v>248</v>
      </c>
      <c r="C44" s="129"/>
      <c r="D44" s="92">
        <v>66815352</v>
      </c>
      <c r="E44" s="93"/>
      <c r="F44" s="92">
        <v>-30421921</v>
      </c>
      <c r="G44" s="92"/>
      <c r="H44" s="92">
        <f t="shared" si="3"/>
        <v>36393431</v>
      </c>
      <c r="I44" s="92"/>
      <c r="J44" s="135">
        <v>20050000</v>
      </c>
      <c r="K44" s="93"/>
      <c r="L44" s="93">
        <v>20050000</v>
      </c>
      <c r="M44" s="130"/>
      <c r="N44" s="92">
        <f t="shared" si="1"/>
        <v>16343431</v>
      </c>
      <c r="O44" s="136"/>
    </row>
    <row r="45" spans="1:15" s="137" customFormat="1" ht="15" customHeight="1">
      <c r="A45" s="93"/>
      <c r="B45" s="134" t="s">
        <v>249</v>
      </c>
      <c r="C45" s="129"/>
      <c r="D45" s="92">
        <v>2493693</v>
      </c>
      <c r="E45" s="93"/>
      <c r="F45" s="92">
        <v>-499281.26</v>
      </c>
      <c r="G45" s="92"/>
      <c r="H45" s="92">
        <f t="shared" si="3"/>
        <v>1994411.74</v>
      </c>
      <c r="I45" s="92"/>
      <c r="J45" s="135">
        <v>1552834.95</v>
      </c>
      <c r="K45" s="93"/>
      <c r="L45" s="93">
        <v>1552834.95</v>
      </c>
      <c r="M45" s="130"/>
      <c r="N45" s="92">
        <f t="shared" si="1"/>
        <v>441576.79000000004</v>
      </c>
      <c r="O45" s="136"/>
    </row>
    <row r="46" spans="1:15" s="137" customFormat="1" ht="15" customHeight="1">
      <c r="A46" s="93"/>
      <c r="B46" s="134" t="s">
        <v>250</v>
      </c>
      <c r="C46" s="129"/>
      <c r="D46" s="92">
        <v>13374446</v>
      </c>
      <c r="E46" s="93"/>
      <c r="F46" s="92">
        <v>-8333058.4400000004</v>
      </c>
      <c r="G46" s="92"/>
      <c r="H46" s="92">
        <f>D46+F46</f>
        <v>5041387.5599999996</v>
      </c>
      <c r="I46" s="92"/>
      <c r="J46" s="135">
        <v>2505034.1599999997</v>
      </c>
      <c r="K46" s="93"/>
      <c r="L46" s="93">
        <v>2505034.1599999997</v>
      </c>
      <c r="M46" s="130"/>
      <c r="N46" s="92">
        <f t="shared" si="1"/>
        <v>2536353.4</v>
      </c>
      <c r="O46" s="136"/>
    </row>
    <row r="47" spans="1:15" s="137" customFormat="1" ht="15" customHeight="1">
      <c r="A47" s="93"/>
      <c r="B47" s="134" t="s">
        <v>251</v>
      </c>
      <c r="C47" s="129"/>
      <c r="D47" s="92">
        <v>884561999</v>
      </c>
      <c r="E47" s="93"/>
      <c r="F47" s="92">
        <v>148474407.31999993</v>
      </c>
      <c r="G47" s="92"/>
      <c r="H47" s="92">
        <f t="shared" si="3"/>
        <v>1033036406.3199999</v>
      </c>
      <c r="I47" s="92"/>
      <c r="J47" s="135">
        <v>766675051.57999992</v>
      </c>
      <c r="K47" s="93"/>
      <c r="L47" s="93">
        <v>766675051.57999992</v>
      </c>
      <c r="M47" s="130"/>
      <c r="N47" s="92">
        <f t="shared" si="1"/>
        <v>266361354.74000001</v>
      </c>
      <c r="O47" s="136"/>
    </row>
    <row r="48" spans="1:15" s="132" customFormat="1" ht="4.9000000000000004" customHeight="1">
      <c r="A48" s="140"/>
      <c r="B48" s="141"/>
      <c r="C48" s="142"/>
      <c r="D48" s="143"/>
      <c r="E48" s="144"/>
      <c r="F48" s="143"/>
      <c r="G48" s="143"/>
      <c r="H48" s="143"/>
      <c r="I48" s="143"/>
      <c r="J48" s="145"/>
      <c r="K48" s="144"/>
      <c r="L48" s="144"/>
      <c r="M48" s="144"/>
      <c r="N48" s="146"/>
      <c r="O48" s="131"/>
    </row>
    <row r="49" spans="1:15" s="132" customFormat="1" ht="13.5">
      <c r="A49" s="126"/>
      <c r="B49" s="127" t="s">
        <v>252</v>
      </c>
      <c r="C49" s="128"/>
      <c r="D49" s="129">
        <f>SUM(D51:D59)</f>
        <v>126200000</v>
      </c>
      <c r="E49" s="130"/>
      <c r="F49" s="129">
        <f>SUM(F51:F59)</f>
        <v>-16194600</v>
      </c>
      <c r="G49" s="129"/>
      <c r="H49" s="129">
        <f>SUM(H51:H59)</f>
        <v>110005400</v>
      </c>
      <c r="I49" s="129"/>
      <c r="J49" s="129">
        <f>SUM(J51:J59)</f>
        <v>61268730.68</v>
      </c>
      <c r="K49" s="130"/>
      <c r="L49" s="129">
        <f>SUM(L51:L59)</f>
        <v>61268730.68</v>
      </c>
      <c r="M49" s="130"/>
      <c r="N49" s="129">
        <f>SUM(N51:N59)</f>
        <v>48736669.32</v>
      </c>
      <c r="O49" s="131"/>
    </row>
    <row r="50" spans="1:15" s="132" customFormat="1" ht="4.9000000000000004" customHeight="1">
      <c r="A50" s="126"/>
      <c r="B50" s="127"/>
      <c r="C50" s="128"/>
      <c r="D50" s="129"/>
      <c r="E50" s="130"/>
      <c r="F50" s="129"/>
      <c r="G50" s="129"/>
      <c r="H50" s="129"/>
      <c r="I50" s="129"/>
      <c r="J50" s="139"/>
      <c r="K50" s="130"/>
      <c r="L50" s="130"/>
      <c r="M50" s="130"/>
      <c r="N50" s="92"/>
      <c r="O50" s="131"/>
    </row>
    <row r="51" spans="1:15" s="137" customFormat="1" ht="15" customHeight="1">
      <c r="A51" s="93"/>
      <c r="B51" s="134" t="s">
        <v>253</v>
      </c>
      <c r="C51" s="129"/>
      <c r="D51" s="92">
        <v>0</v>
      </c>
      <c r="E51" s="93"/>
      <c r="F51" s="92">
        <v>0</v>
      </c>
      <c r="G51" s="92"/>
      <c r="H51" s="92">
        <f>D51+F51</f>
        <v>0</v>
      </c>
      <c r="I51" s="92"/>
      <c r="J51" s="135">
        <v>0</v>
      </c>
      <c r="K51" s="93"/>
      <c r="L51" s="93">
        <v>0</v>
      </c>
      <c r="M51" s="130"/>
      <c r="N51" s="92">
        <f t="shared" si="1"/>
        <v>0</v>
      </c>
      <c r="O51" s="136"/>
    </row>
    <row r="52" spans="1:15" s="137" customFormat="1" ht="15" customHeight="1">
      <c r="A52" s="93"/>
      <c r="B52" s="134" t="s">
        <v>254</v>
      </c>
      <c r="C52" s="129"/>
      <c r="D52" s="92">
        <v>0</v>
      </c>
      <c r="E52" s="93"/>
      <c r="F52" s="92">
        <v>0</v>
      </c>
      <c r="G52" s="92"/>
      <c r="H52" s="92">
        <f t="shared" ref="H52:H59" si="4">D52+F52</f>
        <v>0</v>
      </c>
      <c r="I52" s="92"/>
      <c r="J52" s="135">
        <v>0</v>
      </c>
      <c r="K52" s="93"/>
      <c r="L52" s="93">
        <v>0</v>
      </c>
      <c r="M52" s="130"/>
      <c r="N52" s="92">
        <f t="shared" si="1"/>
        <v>0</v>
      </c>
      <c r="O52" s="136"/>
    </row>
    <row r="53" spans="1:15" s="137" customFormat="1" ht="15" customHeight="1">
      <c r="A53" s="93"/>
      <c r="B53" s="134" t="s">
        <v>255</v>
      </c>
      <c r="C53" s="129"/>
      <c r="D53" s="92">
        <v>0</v>
      </c>
      <c r="E53" s="93"/>
      <c r="F53" s="92">
        <v>0</v>
      </c>
      <c r="G53" s="92"/>
      <c r="H53" s="92">
        <f t="shared" si="4"/>
        <v>0</v>
      </c>
      <c r="I53" s="92"/>
      <c r="J53" s="135">
        <v>0</v>
      </c>
      <c r="K53" s="93"/>
      <c r="L53" s="93">
        <v>0</v>
      </c>
      <c r="M53" s="130"/>
      <c r="N53" s="92">
        <f t="shared" si="1"/>
        <v>0</v>
      </c>
      <c r="O53" s="136"/>
    </row>
    <row r="54" spans="1:15" s="137" customFormat="1" ht="15" customHeight="1">
      <c r="A54" s="93"/>
      <c r="B54" s="134" t="s">
        <v>256</v>
      </c>
      <c r="C54" s="129"/>
      <c r="D54" s="92">
        <v>126200000</v>
      </c>
      <c r="E54" s="93"/>
      <c r="F54" s="92">
        <v>-46194600</v>
      </c>
      <c r="G54" s="92"/>
      <c r="H54" s="92">
        <f t="shared" si="4"/>
        <v>80005400</v>
      </c>
      <c r="I54" s="92"/>
      <c r="J54" s="135">
        <v>31268730.68</v>
      </c>
      <c r="K54" s="93"/>
      <c r="L54" s="135">
        <v>31268730.68</v>
      </c>
      <c r="M54" s="130"/>
      <c r="N54" s="92">
        <f t="shared" si="1"/>
        <v>48736669.32</v>
      </c>
      <c r="O54" s="136"/>
    </row>
    <row r="55" spans="1:15" s="137" customFormat="1" ht="15" customHeight="1">
      <c r="A55" s="93"/>
      <c r="B55" s="134" t="s">
        <v>257</v>
      </c>
      <c r="C55" s="129"/>
      <c r="D55" s="92">
        <v>0</v>
      </c>
      <c r="E55" s="93"/>
      <c r="F55" s="92">
        <v>0</v>
      </c>
      <c r="G55" s="92"/>
      <c r="H55" s="92">
        <f t="shared" si="4"/>
        <v>0</v>
      </c>
      <c r="I55" s="92"/>
      <c r="J55" s="135">
        <v>0</v>
      </c>
      <c r="K55" s="93"/>
      <c r="L55" s="93">
        <v>0</v>
      </c>
      <c r="M55" s="130"/>
      <c r="N55" s="92">
        <f t="shared" si="1"/>
        <v>0</v>
      </c>
      <c r="O55" s="136"/>
    </row>
    <row r="56" spans="1:15" s="137" customFormat="1" ht="15" customHeight="1">
      <c r="A56" s="93"/>
      <c r="B56" s="134" t="s">
        <v>258</v>
      </c>
      <c r="C56" s="129"/>
      <c r="D56" s="92">
        <v>0</v>
      </c>
      <c r="E56" s="93"/>
      <c r="F56" s="92">
        <v>0</v>
      </c>
      <c r="G56" s="92"/>
      <c r="H56" s="92">
        <f t="shared" si="4"/>
        <v>0</v>
      </c>
      <c r="I56" s="92"/>
      <c r="J56" s="135">
        <v>0</v>
      </c>
      <c r="K56" s="93"/>
      <c r="L56" s="93">
        <v>0</v>
      </c>
      <c r="M56" s="130"/>
      <c r="N56" s="92">
        <f t="shared" si="1"/>
        <v>0</v>
      </c>
      <c r="O56" s="136"/>
    </row>
    <row r="57" spans="1:15" s="137" customFormat="1" ht="15" customHeight="1">
      <c r="A57" s="93"/>
      <c r="B57" s="134" t="s">
        <v>259</v>
      </c>
      <c r="C57" s="129"/>
      <c r="D57" s="92">
        <v>0</v>
      </c>
      <c r="E57" s="93"/>
      <c r="F57" s="92">
        <v>0</v>
      </c>
      <c r="G57" s="92"/>
      <c r="H57" s="92">
        <f t="shared" si="4"/>
        <v>0</v>
      </c>
      <c r="I57" s="92"/>
      <c r="J57" s="135">
        <v>0</v>
      </c>
      <c r="K57" s="93"/>
      <c r="L57" s="93">
        <v>0</v>
      </c>
      <c r="M57" s="130"/>
      <c r="N57" s="92">
        <f t="shared" si="1"/>
        <v>0</v>
      </c>
      <c r="O57" s="136"/>
    </row>
    <row r="58" spans="1:15" s="137" customFormat="1" ht="15" customHeight="1">
      <c r="A58" s="93"/>
      <c r="B58" s="134" t="s">
        <v>260</v>
      </c>
      <c r="C58" s="129"/>
      <c r="D58" s="92">
        <v>0</v>
      </c>
      <c r="E58" s="93"/>
      <c r="F58" s="92">
        <v>30000000</v>
      </c>
      <c r="G58" s="92"/>
      <c r="H58" s="92">
        <f t="shared" si="4"/>
        <v>30000000</v>
      </c>
      <c r="I58" s="92"/>
      <c r="J58" s="135">
        <v>30000000</v>
      </c>
      <c r="K58" s="93"/>
      <c r="L58" s="135">
        <v>30000000</v>
      </c>
      <c r="M58" s="130"/>
      <c r="N58" s="92">
        <f t="shared" si="1"/>
        <v>0</v>
      </c>
      <c r="O58" s="136"/>
    </row>
    <row r="59" spans="1:15" s="137" customFormat="1" ht="15" customHeight="1">
      <c r="A59" s="93"/>
      <c r="B59" s="134" t="s">
        <v>261</v>
      </c>
      <c r="C59" s="129"/>
      <c r="D59" s="129">
        <v>0</v>
      </c>
      <c r="E59" s="130"/>
      <c r="F59" s="129">
        <v>0</v>
      </c>
      <c r="G59" s="129"/>
      <c r="H59" s="92">
        <f t="shared" si="4"/>
        <v>0</v>
      </c>
      <c r="I59" s="129"/>
      <c r="J59" s="139">
        <v>0</v>
      </c>
      <c r="K59" s="130"/>
      <c r="L59" s="130">
        <v>0</v>
      </c>
      <c r="M59" s="130"/>
      <c r="N59" s="92">
        <f t="shared" si="1"/>
        <v>0</v>
      </c>
      <c r="O59" s="136"/>
    </row>
    <row r="60" spans="1:15" s="137" customFormat="1" ht="4.9000000000000004" customHeight="1">
      <c r="A60" s="93"/>
      <c r="B60" s="138"/>
      <c r="C60" s="129"/>
      <c r="D60" s="129"/>
      <c r="E60" s="130"/>
      <c r="F60" s="129"/>
      <c r="G60" s="129"/>
      <c r="H60" s="129"/>
      <c r="I60" s="129"/>
      <c r="J60" s="139"/>
      <c r="K60" s="130"/>
      <c r="L60" s="130"/>
      <c r="M60" s="130"/>
      <c r="N60" s="92"/>
      <c r="O60" s="136"/>
    </row>
    <row r="61" spans="1:15" s="132" customFormat="1" ht="13.5">
      <c r="A61" s="126"/>
      <c r="B61" s="127" t="s">
        <v>262</v>
      </c>
      <c r="C61" s="128"/>
      <c r="D61" s="129">
        <f>SUM(D63:D71)</f>
        <v>0</v>
      </c>
      <c r="E61" s="130"/>
      <c r="F61" s="129">
        <f>SUM(F63:F71)</f>
        <v>2833764.39</v>
      </c>
      <c r="G61" s="129"/>
      <c r="H61" s="129">
        <f>SUM(H63:H71)</f>
        <v>2833764.39</v>
      </c>
      <c r="I61" s="129"/>
      <c r="J61" s="129">
        <f>SUM(J63:J71)</f>
        <v>611111.19999999995</v>
      </c>
      <c r="K61" s="130"/>
      <c r="L61" s="129">
        <f>SUM(L63:L71)</f>
        <v>611111.19999999995</v>
      </c>
      <c r="M61" s="130"/>
      <c r="N61" s="129">
        <f>SUM(N63:N71)</f>
        <v>2222653.1900000004</v>
      </c>
      <c r="O61" s="131"/>
    </row>
    <row r="62" spans="1:15" s="132" customFormat="1" ht="4.9000000000000004" customHeight="1">
      <c r="A62" s="126"/>
      <c r="B62" s="127"/>
      <c r="C62" s="128"/>
      <c r="D62" s="129"/>
      <c r="E62" s="130"/>
      <c r="F62" s="129"/>
      <c r="G62" s="129"/>
      <c r="H62" s="129"/>
      <c r="I62" s="129"/>
      <c r="J62" s="139"/>
      <c r="K62" s="130"/>
      <c r="L62" s="130"/>
      <c r="M62" s="130"/>
      <c r="N62" s="92"/>
      <c r="O62" s="131"/>
    </row>
    <row r="63" spans="1:15" s="137" customFormat="1" ht="15" customHeight="1">
      <c r="A63" s="93"/>
      <c r="B63" s="134" t="s">
        <v>263</v>
      </c>
      <c r="C63" s="129"/>
      <c r="D63" s="92">
        <v>0</v>
      </c>
      <c r="E63" s="93"/>
      <c r="F63" s="92">
        <v>368764.39</v>
      </c>
      <c r="G63" s="92"/>
      <c r="H63" s="92">
        <f>D63+F63</f>
        <v>368764.39</v>
      </c>
      <c r="I63" s="92"/>
      <c r="J63" s="135">
        <v>0</v>
      </c>
      <c r="K63" s="93"/>
      <c r="L63" s="135">
        <v>0</v>
      </c>
      <c r="M63" s="130"/>
      <c r="N63" s="92">
        <f t="shared" si="1"/>
        <v>368764.39</v>
      </c>
      <c r="O63" s="136"/>
    </row>
    <row r="64" spans="1:15" s="137" customFormat="1" ht="15" customHeight="1">
      <c r="A64" s="93"/>
      <c r="B64" s="134" t="s">
        <v>264</v>
      </c>
      <c r="C64" s="129"/>
      <c r="D64" s="92">
        <v>0</v>
      </c>
      <c r="E64" s="93"/>
      <c r="F64" s="92">
        <v>1409400</v>
      </c>
      <c r="G64" s="92"/>
      <c r="H64" s="92">
        <f t="shared" ref="H64:H71" si="5">D64+F64</f>
        <v>1409400</v>
      </c>
      <c r="I64" s="92"/>
      <c r="J64" s="135">
        <v>0</v>
      </c>
      <c r="K64" s="93"/>
      <c r="L64" s="135">
        <v>0</v>
      </c>
      <c r="M64" s="130"/>
      <c r="N64" s="92">
        <f t="shared" si="1"/>
        <v>1409400</v>
      </c>
      <c r="O64" s="136"/>
    </row>
    <row r="65" spans="1:15" s="137" customFormat="1" ht="15" customHeight="1">
      <c r="A65" s="93"/>
      <c r="B65" s="134" t="s">
        <v>265</v>
      </c>
      <c r="C65" s="129"/>
      <c r="D65" s="92">
        <v>0</v>
      </c>
      <c r="E65" s="93"/>
      <c r="F65" s="92">
        <v>0</v>
      </c>
      <c r="G65" s="92"/>
      <c r="H65" s="92">
        <f t="shared" si="5"/>
        <v>0</v>
      </c>
      <c r="I65" s="92"/>
      <c r="J65" s="135">
        <v>0</v>
      </c>
      <c r="K65" s="93"/>
      <c r="L65" s="93">
        <v>0</v>
      </c>
      <c r="M65" s="130"/>
      <c r="N65" s="92">
        <f t="shared" si="1"/>
        <v>0</v>
      </c>
      <c r="O65" s="136"/>
    </row>
    <row r="66" spans="1:15" s="137" customFormat="1" ht="15" customHeight="1">
      <c r="A66" s="93"/>
      <c r="B66" s="134" t="s">
        <v>266</v>
      </c>
      <c r="C66" s="129"/>
      <c r="D66" s="92">
        <v>0</v>
      </c>
      <c r="E66" s="93"/>
      <c r="F66" s="92">
        <v>0</v>
      </c>
      <c r="G66" s="92"/>
      <c r="H66" s="92">
        <f t="shared" si="5"/>
        <v>0</v>
      </c>
      <c r="I66" s="92"/>
      <c r="J66" s="135">
        <v>0</v>
      </c>
      <c r="K66" s="93"/>
      <c r="L66" s="93">
        <v>0</v>
      </c>
      <c r="M66" s="130"/>
      <c r="N66" s="92">
        <f t="shared" si="1"/>
        <v>0</v>
      </c>
      <c r="O66" s="136"/>
    </row>
    <row r="67" spans="1:15" s="137" customFormat="1" ht="15" customHeight="1">
      <c r="A67" s="93"/>
      <c r="B67" s="134" t="s">
        <v>267</v>
      </c>
      <c r="C67" s="129"/>
      <c r="D67" s="92">
        <v>0</v>
      </c>
      <c r="E67" s="93"/>
      <c r="F67" s="92">
        <v>0</v>
      </c>
      <c r="G67" s="92"/>
      <c r="H67" s="92">
        <f t="shared" si="5"/>
        <v>0</v>
      </c>
      <c r="I67" s="92"/>
      <c r="J67" s="135">
        <v>0</v>
      </c>
      <c r="K67" s="93"/>
      <c r="L67" s="93">
        <v>0</v>
      </c>
      <c r="M67" s="130"/>
      <c r="N67" s="92">
        <f t="shared" si="1"/>
        <v>0</v>
      </c>
      <c r="O67" s="136"/>
    </row>
    <row r="68" spans="1:15" s="137" customFormat="1" ht="15" customHeight="1">
      <c r="A68" s="93"/>
      <c r="B68" s="134" t="s">
        <v>268</v>
      </c>
      <c r="C68" s="129"/>
      <c r="D68" s="92">
        <v>0</v>
      </c>
      <c r="E68" s="93"/>
      <c r="F68" s="92">
        <v>0</v>
      </c>
      <c r="G68" s="92"/>
      <c r="H68" s="92">
        <f t="shared" si="5"/>
        <v>0</v>
      </c>
      <c r="I68" s="92"/>
      <c r="J68" s="135">
        <v>0</v>
      </c>
      <c r="K68" s="93"/>
      <c r="L68" s="93">
        <v>0</v>
      </c>
      <c r="M68" s="130"/>
      <c r="N68" s="92">
        <f t="shared" si="1"/>
        <v>0</v>
      </c>
      <c r="O68" s="136"/>
    </row>
    <row r="69" spans="1:15" s="137" customFormat="1" ht="15" customHeight="1">
      <c r="A69" s="93"/>
      <c r="B69" s="134" t="s">
        <v>269</v>
      </c>
      <c r="C69" s="129"/>
      <c r="D69" s="92">
        <v>0</v>
      </c>
      <c r="E69" s="93"/>
      <c r="F69" s="92">
        <v>0</v>
      </c>
      <c r="G69" s="92"/>
      <c r="H69" s="92">
        <f t="shared" si="5"/>
        <v>0</v>
      </c>
      <c r="I69" s="92"/>
      <c r="J69" s="135">
        <v>0</v>
      </c>
      <c r="K69" s="93"/>
      <c r="L69" s="93">
        <v>0</v>
      </c>
      <c r="M69" s="130"/>
      <c r="N69" s="92">
        <f t="shared" si="1"/>
        <v>0</v>
      </c>
      <c r="O69" s="136"/>
    </row>
    <row r="70" spans="1:15" s="137" customFormat="1" ht="15" customHeight="1">
      <c r="A70" s="93"/>
      <c r="B70" s="134" t="s">
        <v>270</v>
      </c>
      <c r="C70" s="129"/>
      <c r="D70" s="92">
        <v>0</v>
      </c>
      <c r="E70" s="93"/>
      <c r="F70" s="92">
        <v>0</v>
      </c>
      <c r="G70" s="92"/>
      <c r="H70" s="92">
        <f t="shared" si="5"/>
        <v>0</v>
      </c>
      <c r="I70" s="92"/>
      <c r="J70" s="135">
        <v>0</v>
      </c>
      <c r="K70" s="93"/>
      <c r="L70" s="93">
        <v>0</v>
      </c>
      <c r="M70" s="130"/>
      <c r="N70" s="92">
        <f t="shared" si="1"/>
        <v>0</v>
      </c>
      <c r="O70" s="136"/>
    </row>
    <row r="71" spans="1:15" s="137" customFormat="1" ht="15" customHeight="1">
      <c r="A71" s="93"/>
      <c r="B71" s="134" t="s">
        <v>271</v>
      </c>
      <c r="C71" s="129"/>
      <c r="D71" s="92">
        <v>0</v>
      </c>
      <c r="E71" s="93"/>
      <c r="F71" s="92">
        <v>1055600</v>
      </c>
      <c r="G71" s="92"/>
      <c r="H71" s="92">
        <f t="shared" si="5"/>
        <v>1055600</v>
      </c>
      <c r="I71" s="92"/>
      <c r="J71" s="135">
        <v>611111.19999999995</v>
      </c>
      <c r="K71" s="93"/>
      <c r="L71" s="135">
        <v>611111.19999999995</v>
      </c>
      <c r="M71" s="130"/>
      <c r="N71" s="92">
        <f>H71-J71</f>
        <v>444488.80000000005</v>
      </c>
      <c r="O71" s="136"/>
    </row>
    <row r="72" spans="1:15" s="137" customFormat="1" ht="4.9000000000000004" customHeight="1">
      <c r="A72" s="93"/>
      <c r="B72" s="138" t="s">
        <v>241</v>
      </c>
      <c r="C72" s="129"/>
      <c r="D72" s="129"/>
      <c r="E72" s="130"/>
      <c r="F72" s="129"/>
      <c r="G72" s="129"/>
      <c r="H72" s="129"/>
      <c r="I72" s="129"/>
      <c r="J72" s="139"/>
      <c r="K72" s="130"/>
      <c r="L72" s="130"/>
      <c r="M72" s="130"/>
      <c r="N72" s="92"/>
      <c r="O72" s="136"/>
    </row>
    <row r="73" spans="1:15" s="132" customFormat="1" ht="13.5">
      <c r="A73" s="126"/>
      <c r="B73" s="127" t="s">
        <v>272</v>
      </c>
      <c r="C73" s="128"/>
      <c r="D73" s="129">
        <f>SUM(D75:D77)</f>
        <v>0</v>
      </c>
      <c r="E73" s="130"/>
      <c r="F73" s="129">
        <f>SUM(F75:F77)</f>
        <v>0</v>
      </c>
      <c r="G73" s="129"/>
      <c r="H73" s="129">
        <f>SUM(H75:H77)</f>
        <v>0</v>
      </c>
      <c r="I73" s="129"/>
      <c r="J73" s="129">
        <f>SUM(J75:J77)</f>
        <v>0</v>
      </c>
      <c r="K73" s="130"/>
      <c r="L73" s="129">
        <f>SUM(L75:L77)</f>
        <v>0</v>
      </c>
      <c r="M73" s="130"/>
      <c r="N73" s="129">
        <f>SUM(N75:N77)</f>
        <v>0</v>
      </c>
      <c r="O73" s="131"/>
    </row>
    <row r="74" spans="1:15" s="132" customFormat="1" ht="4.9000000000000004" customHeight="1">
      <c r="A74" s="126"/>
      <c r="B74" s="127"/>
      <c r="C74" s="128"/>
      <c r="D74" s="129"/>
      <c r="E74" s="130"/>
      <c r="F74" s="129"/>
      <c r="G74" s="129"/>
      <c r="H74" s="129"/>
      <c r="I74" s="129"/>
      <c r="J74" s="139"/>
      <c r="K74" s="130"/>
      <c r="L74" s="130"/>
      <c r="M74" s="130"/>
      <c r="N74" s="92"/>
      <c r="O74" s="131"/>
    </row>
    <row r="75" spans="1:15" s="137" customFormat="1" ht="15" customHeight="1">
      <c r="A75" s="93"/>
      <c r="B75" s="134" t="s">
        <v>273</v>
      </c>
      <c r="C75" s="129"/>
      <c r="D75" s="92">
        <v>0</v>
      </c>
      <c r="E75" s="93"/>
      <c r="F75" s="92">
        <v>0</v>
      </c>
      <c r="G75" s="92"/>
      <c r="H75" s="92">
        <f>D75+F75</f>
        <v>0</v>
      </c>
      <c r="I75" s="92"/>
      <c r="J75" s="135">
        <v>0</v>
      </c>
      <c r="K75" s="93"/>
      <c r="L75" s="93">
        <v>0</v>
      </c>
      <c r="M75" s="130"/>
      <c r="N75" s="92">
        <f t="shared" si="1"/>
        <v>0</v>
      </c>
      <c r="O75" s="136"/>
    </row>
    <row r="76" spans="1:15" s="137" customFormat="1" ht="15" customHeight="1">
      <c r="A76" s="93"/>
      <c r="B76" s="134" t="s">
        <v>274</v>
      </c>
      <c r="C76" s="129"/>
      <c r="D76" s="92">
        <v>0</v>
      </c>
      <c r="E76" s="93"/>
      <c r="F76" s="92">
        <v>0</v>
      </c>
      <c r="G76" s="92"/>
      <c r="H76" s="92">
        <f>D76+F76</f>
        <v>0</v>
      </c>
      <c r="I76" s="92"/>
      <c r="J76" s="135">
        <v>0</v>
      </c>
      <c r="K76" s="93"/>
      <c r="L76" s="93">
        <v>0</v>
      </c>
      <c r="M76" s="130"/>
      <c r="N76" s="92">
        <f t="shared" si="1"/>
        <v>0</v>
      </c>
      <c r="O76" s="136"/>
    </row>
    <row r="77" spans="1:15" s="137" customFormat="1" ht="15" customHeight="1">
      <c r="A77" s="93"/>
      <c r="B77" s="134" t="s">
        <v>275</v>
      </c>
      <c r="C77" s="129"/>
      <c r="D77" s="92">
        <v>0</v>
      </c>
      <c r="E77" s="93"/>
      <c r="F77" s="92">
        <v>0</v>
      </c>
      <c r="G77" s="92"/>
      <c r="H77" s="92">
        <f>D77+F77</f>
        <v>0</v>
      </c>
      <c r="I77" s="92"/>
      <c r="J77" s="135">
        <v>0</v>
      </c>
      <c r="K77" s="93"/>
      <c r="L77" s="93">
        <v>0</v>
      </c>
      <c r="M77" s="130"/>
      <c r="N77" s="92">
        <f t="shared" si="1"/>
        <v>0</v>
      </c>
      <c r="O77" s="136"/>
    </row>
    <row r="78" spans="1:15" s="152" customFormat="1" ht="10.15" customHeight="1">
      <c r="A78" s="147"/>
      <c r="B78" s="147"/>
      <c r="C78" s="147"/>
      <c r="D78" s="148"/>
      <c r="E78" s="149"/>
      <c r="F78" s="148"/>
      <c r="G78" s="149"/>
      <c r="H78" s="148"/>
      <c r="I78" s="149"/>
      <c r="J78" s="148"/>
      <c r="K78" s="150"/>
      <c r="L78" s="148"/>
      <c r="M78" s="151"/>
      <c r="N78" s="148"/>
    </row>
    <row r="79" spans="1:15" s="132" customFormat="1" ht="13.5">
      <c r="A79" s="126"/>
      <c r="B79" s="127" t="s">
        <v>276</v>
      </c>
      <c r="C79" s="128"/>
      <c r="D79" s="129">
        <f>SUM(D81:D87)</f>
        <v>0</v>
      </c>
      <c r="E79" s="130"/>
      <c r="F79" s="129">
        <f>SUM(F81:F87)</f>
        <v>0</v>
      </c>
      <c r="G79" s="129"/>
      <c r="H79" s="129">
        <f>SUM(H81:H87)</f>
        <v>0</v>
      </c>
      <c r="I79" s="129"/>
      <c r="J79" s="129">
        <f>SUM(J81:J87)</f>
        <v>0</v>
      </c>
      <c r="K79" s="130"/>
      <c r="L79" s="129">
        <f>SUM(L81:L87)</f>
        <v>0</v>
      </c>
      <c r="M79" s="130"/>
      <c r="N79" s="129">
        <f>SUM(N81:N87)</f>
        <v>0</v>
      </c>
      <c r="O79" s="131"/>
    </row>
    <row r="80" spans="1:15" s="132" customFormat="1" ht="4.9000000000000004" customHeight="1">
      <c r="A80" s="126"/>
      <c r="B80" s="127"/>
      <c r="C80" s="128"/>
      <c r="D80" s="129"/>
      <c r="E80" s="130"/>
      <c r="F80" s="129"/>
      <c r="G80" s="129"/>
      <c r="H80" s="129"/>
      <c r="I80" s="129"/>
      <c r="J80" s="139"/>
      <c r="K80" s="130"/>
      <c r="L80" s="130"/>
      <c r="M80" s="130"/>
      <c r="N80" s="92"/>
      <c r="O80" s="131"/>
    </row>
    <row r="81" spans="1:15" s="137" customFormat="1" ht="15" customHeight="1">
      <c r="A81" s="93"/>
      <c r="B81" s="134" t="s">
        <v>277</v>
      </c>
      <c r="C81" s="129"/>
      <c r="D81" s="92"/>
      <c r="E81" s="93"/>
      <c r="F81" s="92"/>
      <c r="G81" s="92"/>
      <c r="H81" s="92">
        <f t="shared" ref="H81:H87" si="6">D81+F81</f>
        <v>0</v>
      </c>
      <c r="I81" s="92"/>
      <c r="J81" s="135"/>
      <c r="K81" s="93"/>
      <c r="L81" s="93"/>
      <c r="M81" s="130"/>
      <c r="N81" s="92">
        <f t="shared" si="1"/>
        <v>0</v>
      </c>
      <c r="O81" s="136"/>
    </row>
    <row r="82" spans="1:15" s="137" customFormat="1" ht="15" customHeight="1">
      <c r="A82" s="93"/>
      <c r="B82" s="134" t="s">
        <v>278</v>
      </c>
      <c r="C82" s="129"/>
      <c r="D82" s="92"/>
      <c r="E82" s="93"/>
      <c r="F82" s="92"/>
      <c r="G82" s="92"/>
      <c r="H82" s="92">
        <f t="shared" si="6"/>
        <v>0</v>
      </c>
      <c r="I82" s="92"/>
      <c r="J82" s="135"/>
      <c r="K82" s="93"/>
      <c r="L82" s="93"/>
      <c r="M82" s="130"/>
      <c r="N82" s="92">
        <f t="shared" ref="N82:N103" si="7">H82-J82</f>
        <v>0</v>
      </c>
      <c r="O82" s="136"/>
    </row>
    <row r="83" spans="1:15" s="137" customFormat="1" ht="15" customHeight="1">
      <c r="A83" s="93"/>
      <c r="B83" s="134" t="s">
        <v>279</v>
      </c>
      <c r="C83" s="129"/>
      <c r="D83" s="92"/>
      <c r="E83" s="93"/>
      <c r="F83" s="92"/>
      <c r="G83" s="92"/>
      <c r="H83" s="92">
        <f t="shared" si="6"/>
        <v>0</v>
      </c>
      <c r="I83" s="92"/>
      <c r="J83" s="135"/>
      <c r="K83" s="93"/>
      <c r="L83" s="93"/>
      <c r="M83" s="130"/>
      <c r="N83" s="92">
        <f t="shared" si="7"/>
        <v>0</v>
      </c>
      <c r="O83" s="136"/>
    </row>
    <row r="84" spans="1:15" s="137" customFormat="1" ht="15" customHeight="1">
      <c r="A84" s="153"/>
      <c r="B84" s="154" t="s">
        <v>280</v>
      </c>
      <c r="C84" s="143"/>
      <c r="D84" s="146"/>
      <c r="E84" s="153"/>
      <c r="F84" s="146"/>
      <c r="G84" s="146"/>
      <c r="H84" s="146">
        <f t="shared" si="6"/>
        <v>0</v>
      </c>
      <c r="I84" s="146"/>
      <c r="J84" s="155"/>
      <c r="K84" s="153"/>
      <c r="L84" s="153"/>
      <c r="M84" s="144"/>
      <c r="N84" s="146">
        <f t="shared" si="7"/>
        <v>0</v>
      </c>
      <c r="O84" s="136"/>
    </row>
    <row r="85" spans="1:15" s="137" customFormat="1" ht="15" customHeight="1">
      <c r="A85" s="93"/>
      <c r="B85" s="134" t="s">
        <v>281</v>
      </c>
      <c r="C85" s="129"/>
      <c r="D85" s="92"/>
      <c r="E85" s="93"/>
      <c r="F85" s="92"/>
      <c r="G85" s="92"/>
      <c r="H85" s="92">
        <f t="shared" si="6"/>
        <v>0</v>
      </c>
      <c r="I85" s="92"/>
      <c r="J85" s="135"/>
      <c r="K85" s="93"/>
      <c r="L85" s="93"/>
      <c r="M85" s="130"/>
      <c r="N85" s="92">
        <f t="shared" si="7"/>
        <v>0</v>
      </c>
      <c r="O85" s="136"/>
    </row>
    <row r="86" spans="1:15" s="137" customFormat="1" ht="15" customHeight="1">
      <c r="A86" s="93"/>
      <c r="B86" s="134" t="s">
        <v>282</v>
      </c>
      <c r="C86" s="129"/>
      <c r="D86" s="92"/>
      <c r="E86" s="93"/>
      <c r="F86" s="92"/>
      <c r="G86" s="92"/>
      <c r="H86" s="92">
        <f t="shared" si="6"/>
        <v>0</v>
      </c>
      <c r="I86" s="92"/>
      <c r="J86" s="135"/>
      <c r="K86" s="93"/>
      <c r="L86" s="93"/>
      <c r="M86" s="130"/>
      <c r="N86" s="92">
        <f t="shared" si="7"/>
        <v>0</v>
      </c>
      <c r="O86" s="136"/>
    </row>
    <row r="87" spans="1:15" s="137" customFormat="1" ht="15" customHeight="1">
      <c r="A87" s="93"/>
      <c r="B87" s="134" t="s">
        <v>283</v>
      </c>
      <c r="C87" s="129"/>
      <c r="D87" s="92"/>
      <c r="E87" s="93"/>
      <c r="F87" s="92"/>
      <c r="G87" s="92"/>
      <c r="H87" s="92">
        <f t="shared" si="6"/>
        <v>0</v>
      </c>
      <c r="I87" s="92"/>
      <c r="J87" s="135"/>
      <c r="K87" s="93"/>
      <c r="L87" s="93"/>
      <c r="M87" s="130"/>
      <c r="N87" s="92">
        <f t="shared" si="7"/>
        <v>0</v>
      </c>
      <c r="O87" s="136"/>
    </row>
    <row r="88" spans="1:15" s="137" customFormat="1" ht="4.9000000000000004" customHeight="1">
      <c r="A88" s="93"/>
      <c r="B88" s="138"/>
      <c r="C88" s="129"/>
      <c r="D88" s="129"/>
      <c r="E88" s="130"/>
      <c r="F88" s="129"/>
      <c r="G88" s="129"/>
      <c r="H88" s="129"/>
      <c r="I88" s="129"/>
      <c r="J88" s="139"/>
      <c r="K88" s="130"/>
      <c r="L88" s="130"/>
      <c r="M88" s="130"/>
      <c r="N88" s="92"/>
      <c r="O88" s="136"/>
    </row>
    <row r="89" spans="1:15" s="132" customFormat="1" ht="13.5">
      <c r="A89" s="126"/>
      <c r="B89" s="127" t="s">
        <v>284</v>
      </c>
      <c r="C89" s="128"/>
      <c r="D89" s="129">
        <v>0</v>
      </c>
      <c r="E89" s="130"/>
      <c r="F89" s="129">
        <v>0</v>
      </c>
      <c r="G89" s="129"/>
      <c r="H89" s="129">
        <f>D89+F89</f>
        <v>0</v>
      </c>
      <c r="I89" s="129"/>
      <c r="J89" s="139">
        <v>0</v>
      </c>
      <c r="K89" s="130"/>
      <c r="L89" s="130">
        <v>0</v>
      </c>
      <c r="M89" s="130"/>
      <c r="N89" s="129">
        <f>SUM(N91:N93)</f>
        <v>0</v>
      </c>
      <c r="O89" s="131"/>
    </row>
    <row r="90" spans="1:15" s="132" customFormat="1" ht="4.9000000000000004" customHeight="1">
      <c r="A90" s="126"/>
      <c r="B90" s="127"/>
      <c r="C90" s="128"/>
      <c r="D90" s="129"/>
      <c r="E90" s="130"/>
      <c r="F90" s="129"/>
      <c r="G90" s="129"/>
      <c r="H90" s="129"/>
      <c r="I90" s="129"/>
      <c r="J90" s="139"/>
      <c r="K90" s="130"/>
      <c r="L90" s="130"/>
      <c r="M90" s="130"/>
      <c r="N90" s="92"/>
      <c r="O90" s="131"/>
    </row>
    <row r="91" spans="1:15" s="137" customFormat="1" ht="15" customHeight="1">
      <c r="A91" s="93"/>
      <c r="B91" s="134" t="s">
        <v>285</v>
      </c>
      <c r="C91" s="129"/>
      <c r="D91" s="92"/>
      <c r="E91" s="93"/>
      <c r="F91" s="92"/>
      <c r="G91" s="92"/>
      <c r="H91" s="92">
        <f>D91+F91</f>
        <v>0</v>
      </c>
      <c r="I91" s="92"/>
      <c r="J91" s="135"/>
      <c r="K91" s="93"/>
      <c r="L91" s="93"/>
      <c r="M91" s="130"/>
      <c r="N91" s="92">
        <f t="shared" si="7"/>
        <v>0</v>
      </c>
      <c r="O91" s="136"/>
    </row>
    <row r="92" spans="1:15" s="137" customFormat="1" ht="15" customHeight="1">
      <c r="A92" s="93"/>
      <c r="B92" s="134" t="s">
        <v>286</v>
      </c>
      <c r="C92" s="129"/>
      <c r="D92" s="92"/>
      <c r="E92" s="93"/>
      <c r="F92" s="92"/>
      <c r="G92" s="92"/>
      <c r="H92" s="92">
        <f>D92+F92</f>
        <v>0</v>
      </c>
      <c r="I92" s="92"/>
      <c r="J92" s="135"/>
      <c r="K92" s="93"/>
      <c r="L92" s="93"/>
      <c r="M92" s="130"/>
      <c r="N92" s="92">
        <f t="shared" si="7"/>
        <v>0</v>
      </c>
      <c r="O92" s="136"/>
    </row>
    <row r="93" spans="1:15" s="137" customFormat="1" ht="15" customHeight="1">
      <c r="A93" s="93"/>
      <c r="B93" s="134" t="s">
        <v>287</v>
      </c>
      <c r="C93" s="129"/>
      <c r="D93" s="92"/>
      <c r="E93" s="93"/>
      <c r="F93" s="92"/>
      <c r="G93" s="92"/>
      <c r="H93" s="92">
        <f>D93+F93</f>
        <v>0</v>
      </c>
      <c r="I93" s="92"/>
      <c r="J93" s="135"/>
      <c r="K93" s="93"/>
      <c r="L93" s="93"/>
      <c r="M93" s="130"/>
      <c r="N93" s="92">
        <f t="shared" si="7"/>
        <v>0</v>
      </c>
      <c r="O93" s="136"/>
    </row>
    <row r="94" spans="1:15" s="137" customFormat="1" ht="4.9000000000000004" customHeight="1">
      <c r="A94" s="93"/>
      <c r="B94" s="138"/>
      <c r="C94" s="129"/>
      <c r="D94" s="129"/>
      <c r="E94" s="130"/>
      <c r="F94" s="129"/>
      <c r="G94" s="129"/>
      <c r="H94" s="129"/>
      <c r="I94" s="129"/>
      <c r="J94" s="139"/>
      <c r="K94" s="130"/>
      <c r="L94" s="130"/>
      <c r="M94" s="130"/>
      <c r="N94" s="92"/>
      <c r="O94" s="136"/>
    </row>
    <row r="95" spans="1:15" s="132" customFormat="1" ht="13.5">
      <c r="A95" s="126"/>
      <c r="B95" s="127" t="s">
        <v>288</v>
      </c>
      <c r="C95" s="128"/>
      <c r="D95" s="129">
        <f>SUM(D97:D103)</f>
        <v>0</v>
      </c>
      <c r="E95" s="130"/>
      <c r="F95" s="129">
        <f>SUM(F97:F103)</f>
        <v>0</v>
      </c>
      <c r="G95" s="129"/>
      <c r="H95" s="129">
        <f>SUM(H97:H103)</f>
        <v>0</v>
      </c>
      <c r="I95" s="129"/>
      <c r="J95" s="129">
        <f>SUM(J97:J103)</f>
        <v>0</v>
      </c>
      <c r="K95" s="130"/>
      <c r="L95" s="129">
        <f>SUM(L97:L103)</f>
        <v>0</v>
      </c>
      <c r="M95" s="130"/>
      <c r="N95" s="129">
        <f>SUM(N97:N103)</f>
        <v>0</v>
      </c>
      <c r="O95" s="131"/>
    </row>
    <row r="96" spans="1:15" s="132" customFormat="1" ht="4.9000000000000004" customHeight="1">
      <c r="A96" s="126"/>
      <c r="B96" s="127"/>
      <c r="C96" s="128"/>
      <c r="D96" s="129"/>
      <c r="E96" s="130"/>
      <c r="F96" s="129"/>
      <c r="G96" s="129"/>
      <c r="H96" s="129"/>
      <c r="I96" s="129"/>
      <c r="J96" s="139"/>
      <c r="K96" s="130"/>
      <c r="L96" s="130"/>
      <c r="M96" s="130"/>
      <c r="N96" s="92"/>
      <c r="O96" s="131"/>
    </row>
    <row r="97" spans="1:15" s="137" customFormat="1" ht="15" customHeight="1">
      <c r="A97" s="93"/>
      <c r="B97" s="134" t="s">
        <v>289</v>
      </c>
      <c r="C97" s="129"/>
      <c r="D97" s="92"/>
      <c r="E97" s="93"/>
      <c r="F97" s="92"/>
      <c r="G97" s="92"/>
      <c r="H97" s="92">
        <f t="shared" ref="H97:H103" si="8">D97+F97</f>
        <v>0</v>
      </c>
      <c r="I97" s="92"/>
      <c r="J97" s="135"/>
      <c r="K97" s="93"/>
      <c r="L97" s="93"/>
      <c r="M97" s="130"/>
      <c r="N97" s="92">
        <f t="shared" si="7"/>
        <v>0</v>
      </c>
      <c r="O97" s="136"/>
    </row>
    <row r="98" spans="1:15" s="137" customFormat="1" ht="15" customHeight="1">
      <c r="A98" s="93"/>
      <c r="B98" s="134" t="s">
        <v>290</v>
      </c>
      <c r="C98" s="129"/>
      <c r="D98" s="92"/>
      <c r="E98" s="93"/>
      <c r="F98" s="92"/>
      <c r="G98" s="92"/>
      <c r="H98" s="92">
        <f t="shared" si="8"/>
        <v>0</v>
      </c>
      <c r="I98" s="92"/>
      <c r="J98" s="135"/>
      <c r="K98" s="93"/>
      <c r="L98" s="93"/>
      <c r="M98" s="130"/>
      <c r="N98" s="92">
        <f t="shared" si="7"/>
        <v>0</v>
      </c>
      <c r="O98" s="136"/>
    </row>
    <row r="99" spans="1:15" s="137" customFormat="1" ht="15" customHeight="1">
      <c r="A99" s="93"/>
      <c r="B99" s="134" t="s">
        <v>291</v>
      </c>
      <c r="C99" s="129"/>
      <c r="D99" s="92"/>
      <c r="E99" s="93"/>
      <c r="F99" s="92"/>
      <c r="G99" s="92"/>
      <c r="H99" s="92">
        <f t="shared" si="8"/>
        <v>0</v>
      </c>
      <c r="I99" s="92"/>
      <c r="J99" s="135"/>
      <c r="K99" s="93"/>
      <c r="L99" s="93"/>
      <c r="M99" s="130"/>
      <c r="N99" s="92">
        <f t="shared" si="7"/>
        <v>0</v>
      </c>
      <c r="O99" s="136"/>
    </row>
    <row r="100" spans="1:15" s="137" customFormat="1" ht="15" customHeight="1">
      <c r="A100" s="93"/>
      <c r="B100" s="134" t="s">
        <v>292</v>
      </c>
      <c r="C100" s="129"/>
      <c r="D100" s="92"/>
      <c r="E100" s="93"/>
      <c r="F100" s="92"/>
      <c r="G100" s="92"/>
      <c r="H100" s="92">
        <f t="shared" si="8"/>
        <v>0</v>
      </c>
      <c r="I100" s="92"/>
      <c r="J100" s="135"/>
      <c r="K100" s="93"/>
      <c r="L100" s="93"/>
      <c r="M100" s="130"/>
      <c r="N100" s="92">
        <f t="shared" si="7"/>
        <v>0</v>
      </c>
      <c r="O100" s="136"/>
    </row>
    <row r="101" spans="1:15" s="137" customFormat="1" ht="15" customHeight="1">
      <c r="A101" s="93"/>
      <c r="B101" s="134" t="s">
        <v>293</v>
      </c>
      <c r="C101" s="129"/>
      <c r="D101" s="92"/>
      <c r="E101" s="93"/>
      <c r="F101" s="92"/>
      <c r="G101" s="92"/>
      <c r="H101" s="92">
        <f t="shared" si="8"/>
        <v>0</v>
      </c>
      <c r="I101" s="92"/>
      <c r="J101" s="135"/>
      <c r="K101" s="93"/>
      <c r="L101" s="93"/>
      <c r="M101" s="130"/>
      <c r="N101" s="92">
        <f t="shared" si="7"/>
        <v>0</v>
      </c>
      <c r="O101" s="136"/>
    </row>
    <row r="102" spans="1:15" s="137" customFormat="1" ht="15" customHeight="1">
      <c r="A102" s="93"/>
      <c r="B102" s="134" t="s">
        <v>294</v>
      </c>
      <c r="C102" s="129"/>
      <c r="D102" s="92"/>
      <c r="E102" s="93"/>
      <c r="F102" s="92"/>
      <c r="G102" s="92"/>
      <c r="H102" s="92">
        <f t="shared" si="8"/>
        <v>0</v>
      </c>
      <c r="I102" s="92"/>
      <c r="J102" s="135"/>
      <c r="K102" s="93"/>
      <c r="L102" s="93"/>
      <c r="M102" s="130"/>
      <c r="N102" s="92">
        <f t="shared" si="7"/>
        <v>0</v>
      </c>
      <c r="O102" s="136"/>
    </row>
    <row r="103" spans="1:15" s="137" customFormat="1" ht="15" customHeight="1">
      <c r="A103" s="93"/>
      <c r="B103" s="134" t="s">
        <v>295</v>
      </c>
      <c r="C103" s="129"/>
      <c r="D103" s="92"/>
      <c r="E103" s="93"/>
      <c r="F103" s="92"/>
      <c r="G103" s="92"/>
      <c r="H103" s="92">
        <f t="shared" si="8"/>
        <v>0</v>
      </c>
      <c r="I103" s="92"/>
      <c r="J103" s="135"/>
      <c r="K103" s="93"/>
      <c r="L103" s="93"/>
      <c r="M103" s="130"/>
      <c r="N103" s="92">
        <f t="shared" si="7"/>
        <v>0</v>
      </c>
      <c r="O103" s="136"/>
    </row>
    <row r="104" spans="1:15" s="132" customFormat="1" ht="4.9000000000000004" customHeight="1">
      <c r="A104" s="126"/>
      <c r="B104" s="127"/>
      <c r="C104" s="128"/>
      <c r="D104" s="129"/>
      <c r="E104" s="130"/>
      <c r="F104" s="129"/>
      <c r="G104" s="129"/>
      <c r="H104" s="129"/>
      <c r="I104" s="129"/>
      <c r="J104" s="139"/>
      <c r="K104" s="130"/>
      <c r="L104" s="130"/>
      <c r="M104" s="130"/>
      <c r="N104" s="92"/>
      <c r="O104" s="131"/>
    </row>
    <row r="105" spans="1:15" s="132" customFormat="1" ht="13.5">
      <c r="A105" s="126"/>
      <c r="B105" s="127" t="s">
        <v>1032</v>
      </c>
      <c r="C105" s="128"/>
      <c r="D105" s="129">
        <f>SUM(D15,D25,D37,D49,D61,D73,D79,D89,D95)</f>
        <v>10634909128</v>
      </c>
      <c r="E105" s="130"/>
      <c r="F105" s="129">
        <f>SUM(F15,F25,F37,F49,F61,F73,F79,F89,F95)</f>
        <v>738549389.62999928</v>
      </c>
      <c r="G105" s="129"/>
      <c r="H105" s="129">
        <f>SUM(H15,H25,H37,H49,H61,H73,H79,H89,H95)</f>
        <v>11373458517.629999</v>
      </c>
      <c r="I105" s="129"/>
      <c r="J105" s="129">
        <f>SUM(J15,J25,J37,J49,J61,J73,J79,J89,J95)</f>
        <v>9811698907.5799999</v>
      </c>
      <c r="K105" s="130"/>
      <c r="L105" s="129">
        <f>SUM(L15,L25,L37,L49,L61,L73,L79,L89,L95)</f>
        <v>9811698907.5799999</v>
      </c>
      <c r="M105" s="130"/>
      <c r="N105" s="129">
        <f>SUM(N15,N25,N37,N49,N61,N73,N79,N89,N95)</f>
        <v>1561759610.0499995</v>
      </c>
      <c r="O105" s="131"/>
    </row>
    <row r="106" spans="1:15" s="160" customFormat="1" ht="4.9000000000000004" customHeight="1" thickBot="1">
      <c r="A106" s="156"/>
      <c r="B106" s="156"/>
      <c r="C106" s="156"/>
      <c r="D106" s="157"/>
      <c r="E106" s="157"/>
      <c r="F106" s="157"/>
      <c r="G106" s="157"/>
      <c r="H106" s="157"/>
      <c r="I106" s="157"/>
      <c r="J106" s="157"/>
      <c r="K106" s="156"/>
      <c r="L106" s="158"/>
      <c r="M106" s="159"/>
      <c r="N106" s="158"/>
    </row>
    <row r="107" spans="1:15" s="160" customFormat="1" ht="8.4499999999999993" customHeight="1" thickTop="1">
      <c r="A107" s="604"/>
      <c r="B107" s="604"/>
      <c r="C107" s="604"/>
      <c r="D107" s="161"/>
      <c r="E107" s="161"/>
      <c r="F107" s="161"/>
      <c r="G107" s="161"/>
      <c r="H107" s="161"/>
      <c r="I107" s="161"/>
      <c r="J107" s="161"/>
      <c r="K107" s="604"/>
      <c r="L107" s="162"/>
      <c r="M107" s="163"/>
      <c r="N107" s="162"/>
    </row>
    <row r="108" spans="1:15" s="160" customFormat="1" ht="8.4499999999999993" customHeight="1">
      <c r="A108" s="604"/>
      <c r="B108" s="604"/>
      <c r="C108" s="604"/>
      <c r="D108" s="161"/>
      <c r="E108" s="161"/>
      <c r="F108" s="161"/>
      <c r="G108" s="161"/>
      <c r="H108" s="161"/>
      <c r="I108" s="161"/>
      <c r="J108" s="161"/>
      <c r="K108" s="604"/>
      <c r="L108" s="162"/>
      <c r="M108" s="163"/>
      <c r="N108" s="162"/>
    </row>
    <row r="109" spans="1:15" s="160" customFormat="1" ht="8.4499999999999993" customHeight="1">
      <c r="A109" s="604"/>
      <c r="B109" s="604"/>
      <c r="C109" s="604"/>
      <c r="D109" s="161"/>
      <c r="E109" s="161"/>
      <c r="F109" s="161"/>
      <c r="G109" s="161"/>
      <c r="H109" s="161"/>
      <c r="I109" s="161"/>
      <c r="J109" s="161"/>
      <c r="K109" s="604"/>
      <c r="L109" s="162"/>
      <c r="M109" s="163"/>
      <c r="N109" s="162"/>
    </row>
    <row r="110" spans="1:15" s="160" customFormat="1" ht="8.4499999999999993" customHeight="1">
      <c r="A110" s="604"/>
      <c r="B110" s="604"/>
      <c r="C110" s="604"/>
      <c r="D110" s="161"/>
      <c r="E110" s="161"/>
      <c r="F110" s="161"/>
      <c r="G110" s="161"/>
      <c r="H110" s="161"/>
      <c r="I110" s="161"/>
      <c r="J110" s="161"/>
      <c r="K110" s="604"/>
      <c r="L110" s="162"/>
      <c r="M110" s="163"/>
      <c r="N110" s="162"/>
    </row>
    <row r="111" spans="1:15" s="160" customFormat="1" ht="8.4499999999999993" customHeight="1">
      <c r="A111" s="604"/>
      <c r="B111" s="604"/>
      <c r="C111" s="604"/>
      <c r="D111" s="161"/>
      <c r="E111" s="161"/>
      <c r="F111" s="161"/>
      <c r="G111" s="161"/>
      <c r="H111" s="161"/>
      <c r="I111" s="161"/>
      <c r="J111" s="161"/>
      <c r="K111" s="604"/>
      <c r="L111" s="162"/>
      <c r="M111" s="163"/>
      <c r="N111" s="162"/>
    </row>
    <row r="112" spans="1:15" s="160" customFormat="1" ht="8.4499999999999993" customHeight="1">
      <c r="A112" s="604"/>
      <c r="B112" s="604"/>
      <c r="C112" s="604"/>
      <c r="D112" s="161"/>
      <c r="E112" s="161"/>
      <c r="F112" s="161"/>
      <c r="G112" s="161"/>
      <c r="H112" s="161"/>
      <c r="I112" s="161"/>
      <c r="J112" s="161"/>
      <c r="K112" s="604"/>
      <c r="L112" s="162"/>
      <c r="M112" s="163"/>
      <c r="N112" s="162"/>
    </row>
    <row r="113" spans="1:248" s="160" customFormat="1" ht="8.4499999999999993" customHeight="1">
      <c r="A113" s="604"/>
      <c r="B113" s="604"/>
      <c r="C113" s="604"/>
      <c r="D113" s="161"/>
      <c r="E113" s="161"/>
      <c r="F113" s="161"/>
      <c r="G113" s="161"/>
      <c r="H113" s="161"/>
      <c r="I113" s="161"/>
      <c r="J113" s="161"/>
      <c r="K113" s="604"/>
      <c r="L113" s="162"/>
      <c r="M113" s="163"/>
      <c r="N113" s="162"/>
    </row>
    <row r="114" spans="1:248" s="160" customFormat="1" ht="8.4499999999999993" customHeight="1">
      <c r="A114" s="604"/>
      <c r="B114" s="604"/>
      <c r="C114" s="604"/>
      <c r="D114" s="161"/>
      <c r="E114" s="161"/>
      <c r="F114" s="161"/>
      <c r="G114" s="161"/>
      <c r="H114" s="161"/>
      <c r="I114" s="161"/>
      <c r="J114" s="161"/>
      <c r="K114" s="604"/>
      <c r="L114" s="162"/>
      <c r="M114" s="163"/>
      <c r="N114" s="162"/>
    </row>
    <row r="115" spans="1:248" s="160" customFormat="1" ht="8.4499999999999993" customHeight="1" thickBot="1">
      <c r="A115" s="604"/>
      <c r="B115" s="604"/>
      <c r="C115" s="604"/>
      <c r="D115" s="161"/>
      <c r="E115" s="161"/>
      <c r="F115" s="161"/>
      <c r="G115" s="161"/>
      <c r="H115" s="161"/>
      <c r="I115" s="161"/>
      <c r="J115" s="161"/>
      <c r="K115" s="604"/>
      <c r="L115" s="162"/>
      <c r="M115" s="163"/>
      <c r="N115" s="162"/>
    </row>
    <row r="116" spans="1:248" s="164" customFormat="1" thickTop="1">
      <c r="A116" s="1390"/>
      <c r="B116" s="1390"/>
      <c r="C116" s="1390"/>
      <c r="D116" s="1390"/>
      <c r="E116" s="1390"/>
      <c r="F116" s="1390"/>
      <c r="G116" s="1390"/>
      <c r="H116" s="1390"/>
      <c r="I116" s="1390"/>
      <c r="J116" s="1390"/>
      <c r="K116" s="1390"/>
      <c r="L116" s="1390"/>
      <c r="M116" s="1390"/>
      <c r="N116" s="139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0"/>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c r="DL116" s="160"/>
      <c r="DM116" s="160"/>
      <c r="DN116" s="160"/>
      <c r="DO116" s="160"/>
      <c r="DP116" s="160"/>
      <c r="DQ116" s="160"/>
      <c r="DR116" s="160"/>
      <c r="DS116" s="160"/>
      <c r="DT116" s="160"/>
      <c r="DU116" s="160"/>
      <c r="DV116" s="160"/>
      <c r="DW116" s="160"/>
      <c r="DX116" s="160"/>
      <c r="DY116" s="160"/>
      <c r="DZ116" s="160"/>
      <c r="EA116" s="160"/>
      <c r="EB116" s="160"/>
      <c r="EC116" s="160"/>
      <c r="ED116" s="160"/>
      <c r="EE116" s="160"/>
      <c r="EF116" s="160"/>
      <c r="EG116" s="160"/>
      <c r="EH116" s="160"/>
      <c r="EI116" s="160"/>
      <c r="EJ116" s="160"/>
      <c r="EK116" s="160"/>
      <c r="EL116" s="160"/>
      <c r="EM116" s="160"/>
      <c r="EN116" s="160"/>
      <c r="EO116" s="160"/>
      <c r="EP116" s="160"/>
      <c r="EQ116" s="160"/>
      <c r="ER116" s="160"/>
      <c r="ES116" s="160"/>
      <c r="ET116" s="160"/>
      <c r="EU116" s="160"/>
      <c r="EV116" s="160"/>
      <c r="EW116" s="160"/>
      <c r="EX116" s="160"/>
      <c r="EY116" s="160"/>
      <c r="EZ116" s="160"/>
      <c r="FA116" s="160"/>
      <c r="FB116" s="160"/>
      <c r="FC116" s="160"/>
      <c r="FD116" s="160"/>
      <c r="FE116" s="160"/>
      <c r="FF116" s="160"/>
      <c r="FG116" s="160"/>
      <c r="FH116" s="160"/>
      <c r="FI116" s="160"/>
      <c r="FJ116" s="160"/>
      <c r="FK116" s="160"/>
      <c r="FL116" s="160"/>
      <c r="FM116" s="160"/>
      <c r="FN116" s="160"/>
      <c r="FO116" s="160"/>
      <c r="FP116" s="160"/>
      <c r="FQ116" s="160"/>
      <c r="FR116" s="160"/>
      <c r="FS116" s="160"/>
      <c r="FT116" s="160"/>
      <c r="FU116" s="160"/>
      <c r="FV116" s="160"/>
      <c r="FW116" s="160"/>
      <c r="FX116" s="160"/>
      <c r="FY116" s="160"/>
      <c r="FZ116" s="160"/>
      <c r="GA116" s="160"/>
      <c r="GB116" s="160"/>
      <c r="GC116" s="160"/>
      <c r="GD116" s="160"/>
      <c r="GE116" s="160"/>
      <c r="GF116" s="160"/>
      <c r="GG116" s="160"/>
      <c r="GH116" s="160"/>
      <c r="GI116" s="160"/>
      <c r="GJ116" s="160"/>
      <c r="GK116" s="160"/>
      <c r="GL116" s="160"/>
      <c r="GM116" s="160"/>
      <c r="GN116" s="160"/>
      <c r="GO116" s="160"/>
      <c r="GP116" s="160"/>
      <c r="GQ116" s="160"/>
      <c r="GR116" s="160"/>
      <c r="GS116" s="160"/>
      <c r="GT116" s="160"/>
      <c r="GU116" s="160"/>
      <c r="GV116" s="160"/>
      <c r="GW116" s="160"/>
      <c r="GX116" s="160"/>
      <c r="GY116" s="160"/>
      <c r="GZ116" s="160"/>
      <c r="HA116" s="160"/>
      <c r="HB116" s="160"/>
      <c r="HC116" s="160"/>
      <c r="HD116" s="160"/>
      <c r="HE116" s="160"/>
      <c r="HF116" s="160"/>
      <c r="HG116" s="160"/>
      <c r="HH116" s="160"/>
      <c r="HI116" s="160"/>
      <c r="HJ116" s="160"/>
      <c r="HK116" s="160"/>
      <c r="HL116" s="160"/>
      <c r="HM116" s="160"/>
      <c r="HN116" s="160"/>
      <c r="HO116" s="160"/>
      <c r="HP116" s="160"/>
      <c r="HQ116" s="160"/>
      <c r="HR116" s="160"/>
      <c r="HS116" s="160"/>
      <c r="HT116" s="160"/>
      <c r="HU116" s="160"/>
      <c r="HV116" s="160"/>
      <c r="HW116" s="160"/>
      <c r="HX116" s="160"/>
      <c r="HY116" s="160"/>
      <c r="HZ116" s="160"/>
      <c r="IA116" s="160"/>
      <c r="IB116" s="160"/>
      <c r="IC116" s="160"/>
      <c r="ID116" s="160"/>
      <c r="IE116" s="160"/>
      <c r="IF116" s="160"/>
      <c r="IG116" s="160"/>
      <c r="IH116" s="160"/>
      <c r="II116" s="160"/>
      <c r="IJ116" s="160"/>
      <c r="IK116" s="160"/>
      <c r="IL116" s="160"/>
      <c r="IM116" s="160"/>
      <c r="IN116" s="160"/>
    </row>
    <row r="117" spans="1:248" s="160" customFormat="1" ht="13.5">
      <c r="A117" s="165"/>
      <c r="B117" s="166"/>
      <c r="C117" s="166"/>
      <c r="D117" s="166"/>
      <c r="E117" s="166"/>
      <c r="F117" s="166"/>
      <c r="G117" s="166"/>
      <c r="H117" s="166"/>
      <c r="I117" s="166"/>
      <c r="J117" s="166"/>
      <c r="K117" s="166"/>
      <c r="L117" s="166"/>
      <c r="M117" s="166"/>
      <c r="N117" s="166"/>
    </row>
    <row r="118" spans="1:248" s="167" customFormat="1" ht="13.5">
      <c r="A118" s="165"/>
      <c r="B118" s="165"/>
      <c r="C118" s="165"/>
      <c r="D118" s="165"/>
      <c r="E118" s="165"/>
      <c r="F118" s="165"/>
      <c r="G118" s="165"/>
      <c r="H118" s="165"/>
      <c r="I118" s="165"/>
      <c r="J118" s="165"/>
      <c r="K118" s="165"/>
      <c r="L118" s="165"/>
      <c r="M118" s="165"/>
      <c r="N118" s="165"/>
    </row>
    <row r="119" spans="1:248" s="167" customFormat="1" ht="25.15" customHeight="1">
      <c r="A119" s="165"/>
      <c r="B119" s="1391" t="s">
        <v>17</v>
      </c>
      <c r="C119" s="1391"/>
      <c r="D119" s="1391"/>
      <c r="E119" s="165"/>
      <c r="F119" s="168"/>
      <c r="G119" s="168"/>
      <c r="H119" s="1392" t="s">
        <v>42</v>
      </c>
      <c r="I119" s="1392"/>
      <c r="J119" s="1392"/>
      <c r="K119" s="1392"/>
      <c r="L119" s="1392"/>
      <c r="M119" s="1392"/>
      <c r="N119" s="1392"/>
    </row>
    <row r="120" spans="1:248" s="171" customFormat="1" ht="37.9" customHeight="1">
      <c r="A120" s="1393" t="s">
        <v>1013</v>
      </c>
      <c r="B120" s="1393"/>
      <c r="C120" s="169"/>
      <c r="D120" s="169"/>
      <c r="E120" s="169"/>
      <c r="F120" s="170"/>
      <c r="G120" s="170"/>
      <c r="H120" s="1393" t="s">
        <v>1014</v>
      </c>
      <c r="I120" s="1393"/>
      <c r="J120" s="1393"/>
      <c r="K120" s="1393"/>
      <c r="L120" s="1393"/>
      <c r="M120" s="1393"/>
      <c r="N120" s="1393"/>
    </row>
    <row r="121" spans="1:248" s="171" customFormat="1" ht="13.5">
      <c r="A121" s="172"/>
      <c r="B121" s="172"/>
      <c r="C121" s="172"/>
      <c r="D121" s="172"/>
      <c r="E121" s="172"/>
      <c r="F121" s="172"/>
      <c r="G121" s="172"/>
      <c r="H121" s="172"/>
      <c r="I121" s="172"/>
      <c r="J121" s="172"/>
      <c r="K121" s="172"/>
      <c r="L121" s="172"/>
      <c r="M121" s="172"/>
      <c r="N121" s="172"/>
    </row>
    <row r="122" spans="1:248" s="171" customFormat="1" ht="13.5">
      <c r="A122" s="173"/>
      <c r="B122" s="173"/>
      <c r="C122" s="173"/>
      <c r="D122" s="173"/>
      <c r="E122" s="173"/>
      <c r="F122" s="173"/>
      <c r="G122" s="173"/>
      <c r="H122" s="173"/>
      <c r="I122" s="173"/>
      <c r="J122" s="173"/>
      <c r="K122" s="173"/>
      <c r="L122" s="173"/>
      <c r="M122" s="173"/>
      <c r="N122" s="173"/>
    </row>
    <row r="123" spans="1:248" s="171" customFormat="1" ht="13.5">
      <c r="A123" s="174"/>
      <c r="B123" s="174"/>
      <c r="C123" s="174"/>
      <c r="D123" s="174"/>
      <c r="E123" s="174"/>
      <c r="F123" s="174"/>
      <c r="G123" s="174"/>
      <c r="H123" s="174"/>
      <c r="I123" s="174"/>
      <c r="J123" s="174"/>
      <c r="K123" s="174"/>
      <c r="L123" s="174"/>
      <c r="M123" s="174"/>
      <c r="N123" s="174"/>
    </row>
    <row r="124" spans="1:248" s="167" customFormat="1" ht="13.5">
      <c r="A124" s="174"/>
      <c r="B124" s="174"/>
      <c r="C124" s="174"/>
      <c r="D124" s="174"/>
      <c r="E124" s="174"/>
      <c r="F124" s="174"/>
      <c r="G124" s="174"/>
      <c r="H124" s="174"/>
      <c r="I124" s="174"/>
      <c r="J124" s="174"/>
      <c r="K124" s="174"/>
      <c r="L124" s="174"/>
      <c r="M124" s="174"/>
      <c r="N124" s="174"/>
    </row>
    <row r="125" spans="1:248" s="171" customFormat="1" ht="13.5">
      <c r="A125" s="173"/>
      <c r="B125" s="173"/>
      <c r="C125" s="173"/>
      <c r="D125" s="173"/>
      <c r="E125" s="173"/>
      <c r="F125" s="173"/>
      <c r="G125" s="173"/>
      <c r="H125" s="173"/>
      <c r="I125" s="173"/>
      <c r="J125" s="173"/>
      <c r="K125" s="173"/>
      <c r="L125" s="173"/>
      <c r="M125" s="173"/>
      <c r="N125" s="173"/>
    </row>
    <row r="126" spans="1:248" s="132" customFormat="1" ht="13.5">
      <c r="A126" s="175"/>
      <c r="B126" s="175"/>
      <c r="C126" s="175"/>
      <c r="D126" s="175"/>
      <c r="E126" s="175"/>
      <c r="F126" s="175"/>
      <c r="G126" s="175"/>
      <c r="H126" s="175"/>
      <c r="I126" s="175"/>
      <c r="J126" s="175"/>
      <c r="K126" s="175"/>
      <c r="L126" s="175"/>
      <c r="M126" s="175"/>
      <c r="N126" s="175"/>
    </row>
    <row r="127" spans="1:248" s="132" customFormat="1" ht="13.5">
      <c r="A127" s="176"/>
      <c r="B127" s="175"/>
      <c r="C127" s="175"/>
      <c r="D127" s="175"/>
      <c r="E127" s="175"/>
      <c r="F127" s="175"/>
      <c r="G127" s="175"/>
      <c r="H127" s="175"/>
      <c r="I127" s="175"/>
      <c r="J127" s="175"/>
      <c r="K127" s="175"/>
      <c r="L127" s="175"/>
      <c r="M127" s="175"/>
      <c r="N127" s="175"/>
    </row>
    <row r="128" spans="1:248" s="132" customFormat="1" ht="13.5">
      <c r="A128" s="176"/>
      <c r="B128" s="175"/>
      <c r="C128" s="175"/>
      <c r="D128" s="175"/>
      <c r="E128" s="175"/>
      <c r="F128" s="175"/>
      <c r="G128" s="175"/>
      <c r="H128" s="175"/>
      <c r="I128" s="175"/>
      <c r="J128" s="175"/>
      <c r="K128" s="175"/>
      <c r="L128" s="175"/>
      <c r="M128" s="175"/>
      <c r="N128" s="175"/>
    </row>
    <row r="129" spans="1:14" s="132" customFormat="1" ht="13.5">
      <c r="A129" s="176"/>
      <c r="B129" s="175"/>
      <c r="C129" s="175"/>
      <c r="D129" s="175"/>
      <c r="E129" s="175"/>
      <c r="F129" s="175"/>
      <c r="G129" s="175"/>
      <c r="H129" s="175"/>
      <c r="I129" s="175"/>
      <c r="J129" s="175"/>
      <c r="K129" s="175"/>
      <c r="L129" s="175"/>
      <c r="M129" s="175"/>
      <c r="N129" s="175"/>
    </row>
    <row r="130" spans="1:14" s="132" customFormat="1" ht="13.5">
      <c r="A130" s="176"/>
      <c r="B130" s="177"/>
      <c r="C130" s="177"/>
      <c r="D130" s="177"/>
      <c r="E130" s="177"/>
      <c r="F130" s="177"/>
      <c r="G130" s="177"/>
      <c r="H130" s="177"/>
      <c r="I130" s="177"/>
      <c r="J130" s="177"/>
      <c r="K130" s="177"/>
      <c r="L130" s="177"/>
      <c r="M130" s="177"/>
      <c r="N130" s="177"/>
    </row>
    <row r="131" spans="1:14">
      <c r="A131" s="178"/>
      <c r="B131" s="178"/>
      <c r="C131" s="178"/>
      <c r="D131" s="178"/>
      <c r="E131" s="178"/>
      <c r="F131" s="178"/>
      <c r="G131" s="178"/>
      <c r="H131" s="178"/>
      <c r="I131" s="178"/>
      <c r="J131" s="178"/>
      <c r="K131" s="178"/>
      <c r="L131" s="178"/>
      <c r="M131" s="178"/>
      <c r="N131" s="178"/>
    </row>
    <row r="132" spans="1:14" ht="16.5">
      <c r="A132" s="178"/>
      <c r="B132" s="178"/>
      <c r="C132" s="178"/>
      <c r="D132" s="178"/>
      <c r="E132" s="178"/>
      <c r="F132" s="178"/>
      <c r="G132" s="178"/>
      <c r="H132" s="178"/>
      <c r="I132" s="178"/>
      <c r="J132" s="179"/>
      <c r="K132" s="179"/>
      <c r="L132" s="179"/>
      <c r="M132" s="179"/>
      <c r="N132" s="178"/>
    </row>
    <row r="133" spans="1:14">
      <c r="A133" s="178"/>
      <c r="B133" s="178"/>
      <c r="C133" s="178"/>
      <c r="D133" s="178"/>
      <c r="E133" s="178"/>
      <c r="F133" s="178"/>
      <c r="G133" s="178"/>
      <c r="H133" s="178"/>
      <c r="I133" s="178"/>
      <c r="J133" s="178"/>
      <c r="K133" s="178"/>
      <c r="L133" s="178"/>
      <c r="M133" s="178"/>
      <c r="N133" s="178"/>
    </row>
    <row r="134" spans="1:14">
      <c r="A134" s="178"/>
      <c r="B134" s="178"/>
      <c r="C134" s="178"/>
      <c r="D134" s="178"/>
      <c r="E134" s="178"/>
      <c r="F134" s="178"/>
      <c r="G134" s="178"/>
      <c r="H134" s="178"/>
      <c r="I134" s="178"/>
      <c r="J134" s="178"/>
      <c r="K134" s="178"/>
      <c r="L134" s="178"/>
      <c r="M134" s="178"/>
      <c r="N134" s="178"/>
    </row>
    <row r="135" spans="1:14">
      <c r="A135" s="178"/>
      <c r="B135" s="178"/>
      <c r="C135" s="178"/>
      <c r="D135" s="178"/>
      <c r="E135" s="178"/>
      <c r="F135" s="178"/>
      <c r="G135" s="178"/>
      <c r="H135" s="178"/>
      <c r="I135" s="178"/>
      <c r="J135" s="178"/>
      <c r="K135" s="178"/>
      <c r="L135" s="178"/>
      <c r="M135" s="178"/>
      <c r="N135" s="178"/>
    </row>
    <row r="136" spans="1:14">
      <c r="A136" s="178"/>
      <c r="B136" s="178"/>
      <c r="C136" s="178"/>
      <c r="D136" s="178"/>
      <c r="E136" s="178"/>
      <c r="F136" s="178"/>
      <c r="G136" s="178"/>
      <c r="H136" s="178"/>
      <c r="I136" s="178"/>
      <c r="J136" s="178"/>
      <c r="K136" s="178"/>
      <c r="L136" s="178"/>
      <c r="M136" s="178"/>
      <c r="N136" s="178"/>
    </row>
    <row r="137" spans="1:14">
      <c r="A137" s="178"/>
      <c r="B137" s="178"/>
      <c r="C137" s="178"/>
      <c r="D137" s="178"/>
      <c r="E137" s="178"/>
      <c r="F137" s="178"/>
      <c r="G137" s="178"/>
      <c r="H137" s="178"/>
      <c r="I137" s="178"/>
      <c r="J137" s="178"/>
      <c r="K137" s="178"/>
      <c r="L137" s="178"/>
      <c r="M137" s="178"/>
      <c r="N137" s="178"/>
    </row>
    <row r="138" spans="1:14">
      <c r="A138" s="178"/>
      <c r="B138" s="178"/>
      <c r="C138" s="178"/>
      <c r="D138" s="178"/>
      <c r="E138" s="178"/>
      <c r="F138" s="178"/>
      <c r="G138" s="178"/>
      <c r="H138" s="178"/>
      <c r="I138" s="178"/>
      <c r="J138" s="178"/>
      <c r="K138" s="178"/>
      <c r="L138" s="178"/>
      <c r="M138" s="178"/>
      <c r="N138" s="178"/>
    </row>
    <row r="139" spans="1:14">
      <c r="A139" s="178"/>
      <c r="B139" s="178"/>
      <c r="C139" s="178"/>
      <c r="D139" s="178"/>
      <c r="E139" s="178"/>
      <c r="F139" s="178"/>
      <c r="G139" s="178"/>
      <c r="H139" s="178"/>
      <c r="I139" s="178"/>
      <c r="J139" s="178"/>
      <c r="K139" s="178"/>
      <c r="L139" s="178"/>
      <c r="M139" s="178"/>
      <c r="N139" s="178"/>
    </row>
    <row r="140" spans="1:14" ht="16.5">
      <c r="A140" s="178"/>
      <c r="B140" s="178"/>
      <c r="C140" s="178"/>
      <c r="D140" s="178"/>
      <c r="E140" s="178"/>
      <c r="F140" s="178"/>
      <c r="G140" s="178"/>
      <c r="H140" s="178"/>
      <c r="I140" s="178"/>
      <c r="J140" s="178"/>
      <c r="K140" s="178"/>
      <c r="L140" s="178"/>
      <c r="M140" s="178"/>
      <c r="N140" s="179"/>
    </row>
    <row r="142" spans="1:14" ht="16.5">
      <c r="N142" s="180"/>
    </row>
  </sheetData>
  <mergeCells count="24">
    <mergeCell ref="A8:C12"/>
    <mergeCell ref="D8:N8"/>
    <mergeCell ref="D9:D10"/>
    <mergeCell ref="F9:F10"/>
    <mergeCell ref="H9:H10"/>
    <mergeCell ref="J9:J10"/>
    <mergeCell ref="L9:L10"/>
    <mergeCell ref="N9:N10"/>
    <mergeCell ref="D11:D12"/>
    <mergeCell ref="F11:F12"/>
    <mergeCell ref="H11:H12"/>
    <mergeCell ref="J11:J12"/>
    <mergeCell ref="L11:L12"/>
    <mergeCell ref="N11:N12"/>
    <mergeCell ref="A2:N2"/>
    <mergeCell ref="A3:N3"/>
    <mergeCell ref="A4:N4"/>
    <mergeCell ref="A5:N5"/>
    <mergeCell ref="A6:N6"/>
    <mergeCell ref="A116:N116"/>
    <mergeCell ref="B119:D119"/>
    <mergeCell ref="H119:N119"/>
    <mergeCell ref="A120:B120"/>
    <mergeCell ref="H120:N120"/>
  </mergeCells>
  <printOptions horizontalCentered="1"/>
  <pageMargins left="0.23622047244094491" right="0.23622047244094491" top="1.3385826771653544" bottom="0.74803149606299213" header="0.31496062992125984" footer="0.31496062992125984"/>
  <pageSetup scale="72" fitToHeight="0" orientation="landscape" r:id="rId1"/>
  <headerFooter scaleWithDoc="0" alignWithMargins="0">
    <oddHeader>&amp;L&amp;G&amp;R&amp;G</oddHeader>
    <oddFooter>&amp;R&amp;G</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EE10BE"/>
    <pageSetUpPr fitToPage="1"/>
  </sheetPr>
  <dimension ref="A1:G64"/>
  <sheetViews>
    <sheetView showGridLines="0" view="pageBreakPreview" topLeftCell="A16" zoomScaleSheetLayoutView="100" workbookViewId="0">
      <selection sqref="A1:I1"/>
    </sheetView>
  </sheetViews>
  <sheetFormatPr baseColWidth="10" defaultColWidth="11.5703125" defaultRowHeight="15"/>
  <cols>
    <col min="1" max="1" width="66.7109375" style="779" customWidth="1"/>
    <col min="2" max="2" width="18.42578125" style="779" bestFit="1" customWidth="1"/>
    <col min="3" max="3" width="16.140625" style="779" bestFit="1" customWidth="1"/>
    <col min="4" max="4" width="18.42578125" style="779" bestFit="1" customWidth="1"/>
    <col min="5" max="7" width="17.5703125" style="779" bestFit="1" customWidth="1"/>
    <col min="8" max="8" width="4" style="780" customWidth="1"/>
    <col min="9" max="16384" width="11.5703125" style="780"/>
  </cols>
  <sheetData>
    <row r="1" spans="1:7" ht="4.9000000000000004" customHeight="1"/>
    <row r="2" spans="1:7" ht="15" customHeight="1">
      <c r="A2" s="1411" t="s">
        <v>208</v>
      </c>
      <c r="B2" s="1412"/>
      <c r="C2" s="1412"/>
      <c r="D2" s="1412"/>
      <c r="E2" s="1412"/>
      <c r="F2" s="1412"/>
      <c r="G2" s="1413"/>
    </row>
    <row r="3" spans="1:7" ht="15" customHeight="1">
      <c r="A3" s="1414" t="s">
        <v>209</v>
      </c>
      <c r="B3" s="1415"/>
      <c r="C3" s="1415"/>
      <c r="D3" s="1415"/>
      <c r="E3" s="1415"/>
      <c r="F3" s="1415"/>
      <c r="G3" s="1416"/>
    </row>
    <row r="4" spans="1:7" ht="15" customHeight="1">
      <c r="A4" s="1414" t="s">
        <v>296</v>
      </c>
      <c r="B4" s="1415"/>
      <c r="C4" s="1415"/>
      <c r="D4" s="1415"/>
      <c r="E4" s="1415"/>
      <c r="F4" s="1415"/>
      <c r="G4" s="1416"/>
    </row>
    <row r="5" spans="1:7" ht="15" customHeight="1">
      <c r="A5" s="1417" t="s">
        <v>297</v>
      </c>
      <c r="B5" s="1418"/>
      <c r="C5" s="1418"/>
      <c r="D5" s="1418"/>
      <c r="E5" s="1418"/>
      <c r="F5" s="1418"/>
      <c r="G5" s="1410"/>
    </row>
    <row r="6" spans="1:7" ht="15" customHeight="1">
      <c r="A6" s="1419" t="s">
        <v>387</v>
      </c>
      <c r="B6" s="1420"/>
      <c r="C6" s="1420"/>
      <c r="D6" s="1420"/>
      <c r="E6" s="1420"/>
      <c r="F6" s="1420"/>
      <c r="G6" s="1421"/>
    </row>
    <row r="7" spans="1:7" ht="5.45" customHeight="1">
      <c r="A7" s="781"/>
      <c r="B7" s="781"/>
      <c r="C7" s="781"/>
      <c r="D7" s="781"/>
      <c r="E7" s="781"/>
      <c r="F7" s="781"/>
      <c r="G7" s="781"/>
    </row>
    <row r="8" spans="1:7" ht="15" customHeight="1">
      <c r="A8" s="1405" t="s">
        <v>212</v>
      </c>
      <c r="B8" s="1406" t="s">
        <v>213</v>
      </c>
      <c r="C8" s="1407"/>
      <c r="D8" s="1407"/>
      <c r="E8" s="1407"/>
      <c r="F8" s="1408"/>
      <c r="G8" s="1409" t="s">
        <v>215</v>
      </c>
    </row>
    <row r="9" spans="1:7" ht="30" customHeight="1">
      <c r="A9" s="1405"/>
      <c r="B9" s="782" t="s">
        <v>35</v>
      </c>
      <c r="C9" s="783" t="s">
        <v>214</v>
      </c>
      <c r="D9" s="782" t="s">
        <v>36</v>
      </c>
      <c r="E9" s="782" t="s">
        <v>37</v>
      </c>
      <c r="F9" s="782" t="s">
        <v>38</v>
      </c>
      <c r="G9" s="1410"/>
    </row>
    <row r="10" spans="1:7" ht="15" customHeight="1">
      <c r="A10" s="1405"/>
      <c r="B10" s="784">
        <v>1</v>
      </c>
      <c r="C10" s="784">
        <v>2</v>
      </c>
      <c r="D10" s="784" t="s">
        <v>298</v>
      </c>
      <c r="E10" s="784">
        <v>4</v>
      </c>
      <c r="F10" s="784">
        <v>5</v>
      </c>
      <c r="G10" s="785" t="s">
        <v>299</v>
      </c>
    </row>
    <row r="11" spans="1:7">
      <c r="A11" s="786"/>
      <c r="B11" s="181"/>
      <c r="C11" s="182"/>
      <c r="D11" s="182"/>
      <c r="E11" s="182"/>
      <c r="F11" s="183"/>
      <c r="G11" s="182"/>
    </row>
    <row r="12" spans="1:7">
      <c r="A12" s="787" t="s">
        <v>300</v>
      </c>
      <c r="B12" s="184">
        <f>SUM(B13:B20)</f>
        <v>4424100</v>
      </c>
      <c r="C12" s="184">
        <f>SUM(C13:C20)</f>
        <v>-2247719</v>
      </c>
      <c r="D12" s="185">
        <f>SUM(D13:D20)</f>
        <v>2176381</v>
      </c>
      <c r="E12" s="184">
        <f>SUM(E13:E20)</f>
        <v>1105486.1600000001</v>
      </c>
      <c r="F12" s="184">
        <f>SUM(F13:F20)</f>
        <v>1105486.1600000001</v>
      </c>
      <c r="G12" s="185">
        <f>SUM(G13:G30)</f>
        <v>3122448325.2599792</v>
      </c>
    </row>
    <row r="13" spans="1:7">
      <c r="A13" s="788" t="s">
        <v>301</v>
      </c>
      <c r="B13" s="186">
        <v>0</v>
      </c>
      <c r="C13" s="187">
        <v>0</v>
      </c>
      <c r="D13" s="187">
        <f t="shared" ref="D13:D45" si="0">B13+C13</f>
        <v>0</v>
      </c>
      <c r="E13" s="187">
        <v>0</v>
      </c>
      <c r="F13" s="188">
        <v>0</v>
      </c>
      <c r="G13" s="187">
        <f t="shared" ref="G13:G45" si="1">D13-E13</f>
        <v>0</v>
      </c>
    </row>
    <row r="14" spans="1:7">
      <c r="A14" s="788" t="s">
        <v>302</v>
      </c>
      <c r="B14" s="186">
        <v>2733925</v>
      </c>
      <c r="C14" s="187">
        <v>-1267558</v>
      </c>
      <c r="D14" s="187">
        <f t="shared" si="0"/>
        <v>1466367</v>
      </c>
      <c r="E14" s="187">
        <v>1105486.1600000001</v>
      </c>
      <c r="F14" s="187">
        <v>1105486.1600000001</v>
      </c>
      <c r="G14" s="187">
        <f t="shared" si="1"/>
        <v>360880.83999999985</v>
      </c>
    </row>
    <row r="15" spans="1:7">
      <c r="A15" s="788" t="s">
        <v>303</v>
      </c>
      <c r="B15" s="186">
        <v>0</v>
      </c>
      <c r="C15" s="187">
        <v>0</v>
      </c>
      <c r="D15" s="187">
        <f t="shared" si="0"/>
        <v>0</v>
      </c>
      <c r="E15" s="187">
        <v>0</v>
      </c>
      <c r="F15" s="188">
        <v>0</v>
      </c>
      <c r="G15" s="187">
        <f t="shared" si="1"/>
        <v>0</v>
      </c>
    </row>
    <row r="16" spans="1:7">
      <c r="A16" s="788" t="s">
        <v>304</v>
      </c>
      <c r="B16" s="186">
        <v>0</v>
      </c>
      <c r="C16" s="187">
        <v>0</v>
      </c>
      <c r="D16" s="187">
        <f t="shared" si="0"/>
        <v>0</v>
      </c>
      <c r="E16" s="187">
        <v>0</v>
      </c>
      <c r="F16" s="188">
        <v>0</v>
      </c>
      <c r="G16" s="187">
        <f t="shared" si="1"/>
        <v>0</v>
      </c>
    </row>
    <row r="17" spans="1:7">
      <c r="A17" s="788" t="s">
        <v>305</v>
      </c>
      <c r="B17" s="186">
        <v>0</v>
      </c>
      <c r="C17" s="187">
        <v>0</v>
      </c>
      <c r="D17" s="187">
        <f t="shared" si="0"/>
        <v>0</v>
      </c>
      <c r="E17" s="187">
        <v>0</v>
      </c>
      <c r="F17" s="188">
        <v>0</v>
      </c>
      <c r="G17" s="187">
        <f t="shared" si="1"/>
        <v>0</v>
      </c>
    </row>
    <row r="18" spans="1:7">
      <c r="A18" s="788" t="s">
        <v>306</v>
      </c>
      <c r="B18" s="186">
        <v>0</v>
      </c>
      <c r="C18" s="187">
        <v>0</v>
      </c>
      <c r="D18" s="187">
        <f t="shared" si="0"/>
        <v>0</v>
      </c>
      <c r="E18" s="187">
        <v>0</v>
      </c>
      <c r="F18" s="188">
        <v>0</v>
      </c>
      <c r="G18" s="187">
        <f t="shared" si="1"/>
        <v>0</v>
      </c>
    </row>
    <row r="19" spans="1:7">
      <c r="A19" s="788" t="s">
        <v>307</v>
      </c>
      <c r="B19" s="186">
        <v>1690175</v>
      </c>
      <c r="C19" s="187">
        <v>-980161</v>
      </c>
      <c r="D19" s="187">
        <f t="shared" si="0"/>
        <v>710014</v>
      </c>
      <c r="E19" s="187">
        <v>0</v>
      </c>
      <c r="F19" s="188">
        <v>0</v>
      </c>
      <c r="G19" s="187">
        <f t="shared" si="1"/>
        <v>710014</v>
      </c>
    </row>
    <row r="20" spans="1:7">
      <c r="A20" s="788" t="s">
        <v>308</v>
      </c>
      <c r="B20" s="186">
        <v>0</v>
      </c>
      <c r="C20" s="187">
        <v>0</v>
      </c>
      <c r="D20" s="187">
        <f t="shared" si="0"/>
        <v>0</v>
      </c>
      <c r="E20" s="187">
        <v>0</v>
      </c>
      <c r="F20" s="188">
        <v>0</v>
      </c>
      <c r="G20" s="187">
        <f t="shared" si="1"/>
        <v>0</v>
      </c>
    </row>
    <row r="21" spans="1:7">
      <c r="A21" s="787" t="s">
        <v>309</v>
      </c>
      <c r="B21" s="184">
        <f>SUM(B22:B28)</f>
        <v>10630485028</v>
      </c>
      <c r="C21" s="184">
        <f>SUM(C22:C28)</f>
        <v>740797108.62999129</v>
      </c>
      <c r="D21" s="185">
        <f t="shared" si="0"/>
        <v>11371282136.629992</v>
      </c>
      <c r="E21" s="184">
        <f>SUM(E22:E28)</f>
        <v>9810593421.420002</v>
      </c>
      <c r="F21" s="184">
        <f>SUM(F22:F28)</f>
        <v>9810593421.420002</v>
      </c>
      <c r="G21" s="185">
        <f t="shared" si="1"/>
        <v>1560688715.2099895</v>
      </c>
    </row>
    <row r="22" spans="1:7">
      <c r="A22" s="788" t="s">
        <v>310</v>
      </c>
      <c r="B22" s="186">
        <v>0</v>
      </c>
      <c r="C22" s="187">
        <v>0</v>
      </c>
      <c r="D22" s="187">
        <f t="shared" si="0"/>
        <v>0</v>
      </c>
      <c r="E22" s="187">
        <v>0</v>
      </c>
      <c r="F22" s="188">
        <v>0</v>
      </c>
      <c r="G22" s="187">
        <f t="shared" si="1"/>
        <v>0</v>
      </c>
    </row>
    <row r="23" spans="1:7">
      <c r="A23" s="788" t="s">
        <v>311</v>
      </c>
      <c r="B23" s="186">
        <v>86734893</v>
      </c>
      <c r="C23" s="187">
        <v>-251034.98999999464</v>
      </c>
      <c r="D23" s="187">
        <f t="shared" si="0"/>
        <v>86483858.010000005</v>
      </c>
      <c r="E23" s="187">
        <v>62873621.68</v>
      </c>
      <c r="F23" s="187">
        <v>62873621.68</v>
      </c>
      <c r="G23" s="187">
        <f t="shared" si="1"/>
        <v>23610236.330000006</v>
      </c>
    </row>
    <row r="24" spans="1:7">
      <c r="A24" s="788" t="s">
        <v>312</v>
      </c>
      <c r="B24" s="186">
        <v>10543750135</v>
      </c>
      <c r="C24" s="187">
        <v>741048143.6199913</v>
      </c>
      <c r="D24" s="187">
        <f t="shared" si="0"/>
        <v>11284798278.619991</v>
      </c>
      <c r="E24" s="187">
        <v>9747719799.7400017</v>
      </c>
      <c r="F24" s="188">
        <v>9747719799.7400017</v>
      </c>
      <c r="G24" s="187">
        <f t="shared" si="1"/>
        <v>1537078478.8799896</v>
      </c>
    </row>
    <row r="25" spans="1:7">
      <c r="A25" s="788" t="s">
        <v>313</v>
      </c>
      <c r="B25" s="186">
        <v>0</v>
      </c>
      <c r="C25" s="186">
        <v>0</v>
      </c>
      <c r="D25" s="187">
        <f t="shared" si="0"/>
        <v>0</v>
      </c>
      <c r="E25" s="186">
        <v>0</v>
      </c>
      <c r="F25" s="186">
        <v>0</v>
      </c>
      <c r="G25" s="187">
        <f t="shared" si="1"/>
        <v>0</v>
      </c>
    </row>
    <row r="26" spans="1:7">
      <c r="A26" s="788" t="s">
        <v>314</v>
      </c>
      <c r="B26" s="186">
        <v>0</v>
      </c>
      <c r="C26" s="186">
        <v>0</v>
      </c>
      <c r="D26" s="187">
        <f t="shared" si="0"/>
        <v>0</v>
      </c>
      <c r="E26" s="186">
        <v>0</v>
      </c>
      <c r="F26" s="186">
        <v>0</v>
      </c>
      <c r="G26" s="187">
        <f t="shared" si="1"/>
        <v>0</v>
      </c>
    </row>
    <row r="27" spans="1:7">
      <c r="A27" s="788" t="s">
        <v>315</v>
      </c>
      <c r="B27" s="186">
        <v>0</v>
      </c>
      <c r="C27" s="186">
        <v>0</v>
      </c>
      <c r="D27" s="187">
        <f t="shared" si="0"/>
        <v>0</v>
      </c>
      <c r="E27" s="186">
        <v>0</v>
      </c>
      <c r="F27" s="186">
        <v>0</v>
      </c>
      <c r="G27" s="187">
        <f t="shared" si="1"/>
        <v>0</v>
      </c>
    </row>
    <row r="28" spans="1:7">
      <c r="A28" s="788" t="s">
        <v>316</v>
      </c>
      <c r="B28" s="186">
        <v>0</v>
      </c>
      <c r="C28" s="186">
        <v>0</v>
      </c>
      <c r="D28" s="187">
        <f t="shared" si="0"/>
        <v>0</v>
      </c>
      <c r="E28" s="186">
        <v>0</v>
      </c>
      <c r="F28" s="186">
        <v>0</v>
      </c>
      <c r="G28" s="187">
        <f t="shared" si="1"/>
        <v>0</v>
      </c>
    </row>
    <row r="29" spans="1:7">
      <c r="A29" s="787" t="s">
        <v>317</v>
      </c>
      <c r="B29" s="184">
        <f>SUM(B30:B38)</f>
        <v>0</v>
      </c>
      <c r="C29" s="184">
        <f>SUM(C30:C38)</f>
        <v>0</v>
      </c>
      <c r="D29" s="185">
        <f t="shared" si="0"/>
        <v>0</v>
      </c>
      <c r="E29" s="184">
        <f>SUM(E30:E38)</f>
        <v>0</v>
      </c>
      <c r="F29" s="184">
        <f>SUM(F30:F38)</f>
        <v>0</v>
      </c>
      <c r="G29" s="185">
        <f t="shared" si="1"/>
        <v>0</v>
      </c>
    </row>
    <row r="30" spans="1:7">
      <c r="A30" s="788" t="s">
        <v>318</v>
      </c>
      <c r="B30" s="186">
        <v>0</v>
      </c>
      <c r="C30" s="186">
        <v>0</v>
      </c>
      <c r="D30" s="187">
        <f t="shared" si="0"/>
        <v>0</v>
      </c>
      <c r="E30" s="186">
        <v>0</v>
      </c>
      <c r="F30" s="186">
        <v>0</v>
      </c>
      <c r="G30" s="187">
        <f t="shared" si="1"/>
        <v>0</v>
      </c>
    </row>
    <row r="31" spans="1:7">
      <c r="A31" s="788" t="s">
        <v>319</v>
      </c>
      <c r="B31" s="186">
        <v>0</v>
      </c>
      <c r="C31" s="186">
        <v>0</v>
      </c>
      <c r="D31" s="187">
        <f t="shared" si="0"/>
        <v>0</v>
      </c>
      <c r="E31" s="186">
        <v>0</v>
      </c>
      <c r="F31" s="186">
        <v>0</v>
      </c>
      <c r="G31" s="187">
        <f t="shared" si="1"/>
        <v>0</v>
      </c>
    </row>
    <row r="32" spans="1:7">
      <c r="A32" s="788" t="s">
        <v>320</v>
      </c>
      <c r="B32" s="186">
        <v>0</v>
      </c>
      <c r="C32" s="186">
        <v>0</v>
      </c>
      <c r="D32" s="187">
        <f t="shared" si="0"/>
        <v>0</v>
      </c>
      <c r="E32" s="186">
        <v>0</v>
      </c>
      <c r="F32" s="186">
        <v>0</v>
      </c>
      <c r="G32" s="187">
        <f t="shared" si="1"/>
        <v>0</v>
      </c>
    </row>
    <row r="33" spans="1:7">
      <c r="A33" s="788" t="s">
        <v>321</v>
      </c>
      <c r="B33" s="186">
        <v>0</v>
      </c>
      <c r="C33" s="186">
        <v>0</v>
      </c>
      <c r="D33" s="187">
        <f t="shared" si="0"/>
        <v>0</v>
      </c>
      <c r="E33" s="186">
        <v>0</v>
      </c>
      <c r="F33" s="186">
        <v>0</v>
      </c>
      <c r="G33" s="187">
        <f t="shared" si="1"/>
        <v>0</v>
      </c>
    </row>
    <row r="34" spans="1:7">
      <c r="A34" s="788" t="s">
        <v>322</v>
      </c>
      <c r="B34" s="186">
        <v>0</v>
      </c>
      <c r="C34" s="186">
        <v>0</v>
      </c>
      <c r="D34" s="187">
        <f t="shared" si="0"/>
        <v>0</v>
      </c>
      <c r="E34" s="186">
        <v>0</v>
      </c>
      <c r="F34" s="186">
        <v>0</v>
      </c>
      <c r="G34" s="187">
        <f t="shared" si="1"/>
        <v>0</v>
      </c>
    </row>
    <row r="35" spans="1:7">
      <c r="A35" s="788" t="s">
        <v>323</v>
      </c>
      <c r="B35" s="186">
        <v>0</v>
      </c>
      <c r="C35" s="186">
        <v>0</v>
      </c>
      <c r="D35" s="187">
        <f t="shared" si="0"/>
        <v>0</v>
      </c>
      <c r="E35" s="186">
        <v>0</v>
      </c>
      <c r="F35" s="186">
        <v>0</v>
      </c>
      <c r="G35" s="187">
        <f t="shared" si="1"/>
        <v>0</v>
      </c>
    </row>
    <row r="36" spans="1:7">
      <c r="A36" s="788" t="s">
        <v>324</v>
      </c>
      <c r="B36" s="186">
        <v>0</v>
      </c>
      <c r="C36" s="186">
        <v>0</v>
      </c>
      <c r="D36" s="187">
        <f t="shared" si="0"/>
        <v>0</v>
      </c>
      <c r="E36" s="186">
        <v>0</v>
      </c>
      <c r="F36" s="186">
        <v>0</v>
      </c>
      <c r="G36" s="187">
        <f t="shared" si="1"/>
        <v>0</v>
      </c>
    </row>
    <row r="37" spans="1:7">
      <c r="A37" s="788" t="s">
        <v>325</v>
      </c>
      <c r="B37" s="186">
        <v>0</v>
      </c>
      <c r="C37" s="186">
        <v>0</v>
      </c>
      <c r="D37" s="187">
        <f t="shared" si="0"/>
        <v>0</v>
      </c>
      <c r="E37" s="186">
        <v>0</v>
      </c>
      <c r="F37" s="186">
        <v>0</v>
      </c>
      <c r="G37" s="187">
        <f t="shared" si="1"/>
        <v>0</v>
      </c>
    </row>
    <row r="38" spans="1:7">
      <c r="A38" s="788" t="s">
        <v>326</v>
      </c>
      <c r="B38" s="186">
        <v>0</v>
      </c>
      <c r="C38" s="186">
        <v>0</v>
      </c>
      <c r="D38" s="187">
        <f t="shared" si="0"/>
        <v>0</v>
      </c>
      <c r="E38" s="186">
        <v>0</v>
      </c>
      <c r="F38" s="186">
        <v>0</v>
      </c>
      <c r="G38" s="187">
        <f t="shared" si="1"/>
        <v>0</v>
      </c>
    </row>
    <row r="39" spans="1:7">
      <c r="A39" s="787" t="s">
        <v>327</v>
      </c>
      <c r="B39" s="191">
        <f>SUM(B40:B43)</f>
        <v>0</v>
      </c>
      <c r="C39" s="191">
        <f>SUM(C40:C43)</f>
        <v>0</v>
      </c>
      <c r="D39" s="185">
        <f t="shared" si="0"/>
        <v>0</v>
      </c>
      <c r="E39" s="191">
        <f>SUM(E40:E43)</f>
        <v>0</v>
      </c>
      <c r="F39" s="192">
        <f>SUM(F40:F43)</f>
        <v>0</v>
      </c>
      <c r="G39" s="185">
        <f t="shared" si="1"/>
        <v>0</v>
      </c>
    </row>
    <row r="40" spans="1:7">
      <c r="A40" s="789" t="s">
        <v>328</v>
      </c>
      <c r="B40" s="189">
        <v>0</v>
      </c>
      <c r="C40" s="189">
        <v>0</v>
      </c>
      <c r="D40" s="190">
        <f t="shared" si="0"/>
        <v>0</v>
      </c>
      <c r="E40" s="189">
        <v>0</v>
      </c>
      <c r="F40" s="189">
        <v>0</v>
      </c>
      <c r="G40" s="190">
        <f t="shared" si="1"/>
        <v>0</v>
      </c>
    </row>
    <row r="41" spans="1:7" ht="24">
      <c r="A41" s="788" t="s">
        <v>329</v>
      </c>
      <c r="B41" s="186">
        <v>0</v>
      </c>
      <c r="C41" s="186">
        <v>0</v>
      </c>
      <c r="D41" s="187">
        <f t="shared" si="0"/>
        <v>0</v>
      </c>
      <c r="E41" s="186">
        <v>0</v>
      </c>
      <c r="F41" s="186">
        <v>0</v>
      </c>
      <c r="G41" s="187">
        <f t="shared" si="1"/>
        <v>0</v>
      </c>
    </row>
    <row r="42" spans="1:7">
      <c r="A42" s="788" t="s">
        <v>330</v>
      </c>
      <c r="B42" s="186">
        <v>0</v>
      </c>
      <c r="C42" s="186">
        <v>0</v>
      </c>
      <c r="D42" s="187">
        <f t="shared" si="0"/>
        <v>0</v>
      </c>
      <c r="E42" s="186">
        <v>0</v>
      </c>
      <c r="F42" s="186">
        <v>0</v>
      </c>
      <c r="G42" s="187">
        <f t="shared" si="1"/>
        <v>0</v>
      </c>
    </row>
    <row r="43" spans="1:7" ht="14.45" customHeight="1">
      <c r="A43" s="788" t="s">
        <v>331</v>
      </c>
      <c r="B43" s="186">
        <v>0</v>
      </c>
      <c r="C43" s="186">
        <v>0</v>
      </c>
      <c r="D43" s="187">
        <f t="shared" si="0"/>
        <v>0</v>
      </c>
      <c r="E43" s="186">
        <v>0</v>
      </c>
      <c r="F43" s="186">
        <v>0</v>
      </c>
      <c r="G43" s="187">
        <f t="shared" si="1"/>
        <v>0</v>
      </c>
    </row>
    <row r="44" spans="1:7" ht="4.9000000000000004" customHeight="1">
      <c r="A44" s="790"/>
      <c r="B44" s="193"/>
      <c r="C44" s="194"/>
      <c r="D44" s="194"/>
      <c r="E44" s="194"/>
      <c r="F44" s="195"/>
      <c r="G44" s="194"/>
    </row>
    <row r="45" spans="1:7">
      <c r="A45" s="791" t="s">
        <v>219</v>
      </c>
      <c r="B45" s="196">
        <f>SUM(B12,B21,B29,B39)</f>
        <v>10634909128</v>
      </c>
      <c r="C45" s="196">
        <f>SUM(C12,C21,C29,C39)</f>
        <v>738549389.62999129</v>
      </c>
      <c r="D45" s="197">
        <f t="shared" si="0"/>
        <v>11373458517.629992</v>
      </c>
      <c r="E45" s="196">
        <f>SUM(E12,E21,E29,E39)</f>
        <v>9811698907.5800018</v>
      </c>
      <c r="F45" s="196">
        <f>SUM(F12,F21,F29,F39)</f>
        <v>9811698907.5800018</v>
      </c>
      <c r="G45" s="197">
        <f t="shared" si="1"/>
        <v>1561759610.0499897</v>
      </c>
    </row>
    <row r="46" spans="1:7" ht="4.9000000000000004" customHeight="1">
      <c r="A46" s="792"/>
      <c r="B46" s="793"/>
      <c r="C46" s="793"/>
      <c r="D46" s="793"/>
      <c r="E46" s="792"/>
      <c r="F46" s="792"/>
      <c r="G46" s="792"/>
    </row>
    <row r="47" spans="1:7" ht="4.9000000000000004" customHeight="1">
      <c r="A47" s="792"/>
      <c r="B47" s="793"/>
      <c r="C47" s="793"/>
      <c r="D47" s="793"/>
      <c r="E47" s="792"/>
      <c r="F47" s="792"/>
      <c r="G47" s="792"/>
    </row>
    <row r="48" spans="1:7" ht="4.9000000000000004" customHeight="1">
      <c r="A48" s="792"/>
      <c r="B48" s="793"/>
      <c r="C48" s="793"/>
      <c r="D48" s="793"/>
      <c r="E48" s="792"/>
      <c r="F48" s="792"/>
      <c r="G48" s="792"/>
    </row>
    <row r="49" spans="1:7" ht="4.9000000000000004" customHeight="1">
      <c r="A49" s="792"/>
      <c r="B49" s="793"/>
      <c r="C49" s="793"/>
      <c r="D49" s="793"/>
      <c r="E49" s="792"/>
      <c r="F49" s="792"/>
      <c r="G49" s="792"/>
    </row>
    <row r="50" spans="1:7" ht="4.9000000000000004" customHeight="1">
      <c r="A50" s="792"/>
      <c r="B50" s="793"/>
      <c r="C50" s="793"/>
      <c r="D50" s="793"/>
      <c r="E50" s="792"/>
      <c r="F50" s="792"/>
      <c r="G50" s="792"/>
    </row>
    <row r="51" spans="1:7" ht="4.9000000000000004" customHeight="1">
      <c r="A51" s="792"/>
      <c r="B51" s="793"/>
      <c r="C51" s="793"/>
      <c r="D51" s="793"/>
      <c r="E51" s="792"/>
      <c r="F51" s="792"/>
      <c r="G51" s="792"/>
    </row>
    <row r="52" spans="1:7" ht="4.9000000000000004" customHeight="1">
      <c r="A52" s="792"/>
      <c r="B52" s="793"/>
      <c r="C52" s="793"/>
      <c r="D52" s="793"/>
      <c r="E52" s="792"/>
      <c r="F52" s="792"/>
      <c r="G52" s="792"/>
    </row>
    <row r="53" spans="1:7" ht="4.9000000000000004" customHeight="1">
      <c r="A53" s="792"/>
      <c r="B53" s="793"/>
      <c r="C53" s="793"/>
      <c r="D53" s="793"/>
      <c r="E53" s="792"/>
      <c r="F53" s="792"/>
      <c r="G53" s="792"/>
    </row>
    <row r="54" spans="1:7" ht="4.9000000000000004" customHeight="1">
      <c r="A54" s="792"/>
      <c r="B54" s="793"/>
      <c r="C54" s="793"/>
      <c r="D54" s="793"/>
      <c r="E54" s="792"/>
      <c r="F54" s="792"/>
      <c r="G54" s="792"/>
    </row>
    <row r="55" spans="1:7" ht="4.9000000000000004" customHeight="1">
      <c r="A55" s="792"/>
      <c r="B55" s="793"/>
      <c r="C55" s="793"/>
      <c r="D55" s="793"/>
      <c r="E55" s="792"/>
      <c r="F55" s="792"/>
      <c r="G55" s="792"/>
    </row>
    <row r="56" spans="1:7" ht="4.9000000000000004" customHeight="1">
      <c r="A56" s="792"/>
      <c r="B56" s="793"/>
      <c r="C56" s="793"/>
      <c r="D56" s="793"/>
      <c r="E56" s="792"/>
      <c r="F56" s="792"/>
      <c r="G56" s="792"/>
    </row>
    <row r="57" spans="1:7" ht="4.9000000000000004" customHeight="1">
      <c r="A57" s="792"/>
      <c r="B57" s="793"/>
      <c r="C57" s="793"/>
      <c r="D57" s="793"/>
      <c r="E57" s="792"/>
      <c r="F57" s="792"/>
      <c r="G57" s="792"/>
    </row>
    <row r="58" spans="1:7" ht="4.9000000000000004" customHeight="1">
      <c r="A58" s="792"/>
      <c r="B58" s="793"/>
      <c r="C58" s="793"/>
      <c r="D58" s="793"/>
      <c r="E58" s="792"/>
      <c r="F58" s="792"/>
      <c r="G58" s="792"/>
    </row>
    <row r="59" spans="1:7" ht="4.9000000000000004" customHeight="1">
      <c r="A59" s="792"/>
      <c r="B59" s="793"/>
      <c r="C59" s="793"/>
      <c r="D59" s="793"/>
      <c r="E59" s="792"/>
      <c r="F59" s="792"/>
      <c r="G59" s="792"/>
    </row>
    <row r="60" spans="1:7" ht="14.45" customHeight="1">
      <c r="A60" s="792"/>
      <c r="B60" s="793"/>
      <c r="C60" s="793"/>
      <c r="D60" s="793"/>
      <c r="E60" s="792"/>
      <c r="F60" s="792"/>
      <c r="G60" s="792"/>
    </row>
    <row r="61" spans="1:7">
      <c r="A61" s="1401" t="s">
        <v>1033</v>
      </c>
      <c r="B61" s="1401"/>
      <c r="C61" s="792"/>
      <c r="D61" s="1402" t="s">
        <v>1034</v>
      </c>
      <c r="E61" s="1402"/>
      <c r="F61" s="1402"/>
      <c r="G61" s="1402"/>
    </row>
    <row r="62" spans="1:7" ht="24.75">
      <c r="A62" s="794" t="s">
        <v>1013</v>
      </c>
      <c r="B62" s="795"/>
      <c r="C62" s="792"/>
      <c r="D62" s="1403" t="s">
        <v>1014</v>
      </c>
      <c r="E62" s="1402"/>
      <c r="F62" s="1402"/>
      <c r="G62" s="1402"/>
    </row>
    <row r="63" spans="1:7">
      <c r="A63" s="1404"/>
      <c r="B63" s="1404"/>
      <c r="C63" s="792"/>
      <c r="D63" s="1404"/>
      <c r="E63" s="1404"/>
      <c r="F63" s="1404"/>
      <c r="G63" s="1404"/>
    </row>
    <row r="64" spans="1:7">
      <c r="A64" s="792"/>
      <c r="B64" s="792"/>
      <c r="C64" s="792"/>
      <c r="D64" s="792"/>
      <c r="E64" s="792"/>
      <c r="F64" s="792"/>
      <c r="G64" s="792"/>
    </row>
  </sheetData>
  <mergeCells count="13">
    <mergeCell ref="A8:A10"/>
    <mergeCell ref="B8:F8"/>
    <mergeCell ref="G8:G9"/>
    <mergeCell ref="A2:G2"/>
    <mergeCell ref="A3:G3"/>
    <mergeCell ref="A4:G4"/>
    <mergeCell ref="A5:G5"/>
    <mergeCell ref="A6:G6"/>
    <mergeCell ref="A61:B61"/>
    <mergeCell ref="D61:G61"/>
    <mergeCell ref="D62:G62"/>
    <mergeCell ref="A63:B63"/>
    <mergeCell ref="D63:G63"/>
  </mergeCells>
  <printOptions horizontalCentered="1"/>
  <pageMargins left="0.23622047244094491" right="0.23622047244094491" top="1.3385826771653544" bottom="0.74803149606299213" header="0.31496062992125984" footer="0.31496062992125984"/>
  <pageSetup scale="77" fitToHeight="0" orientation="landscape" r:id="rId1"/>
  <headerFooter scaleWithDoc="0" alignWithMargins="0">
    <oddHeader>&amp;L&amp;G&amp;R&amp;G</oddHeader>
    <oddFooter>&amp;R&amp;G</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EE10BE"/>
    <pageSetUpPr fitToPage="1"/>
  </sheetPr>
  <dimension ref="A1:I44"/>
  <sheetViews>
    <sheetView showGridLines="0" view="pageBreakPreview" zoomScaleSheetLayoutView="100" workbookViewId="0">
      <selection activeCell="H36" sqref="H36"/>
    </sheetView>
  </sheetViews>
  <sheetFormatPr baseColWidth="10" defaultColWidth="11.42578125" defaultRowHeight="13.5"/>
  <cols>
    <col min="1" max="1" width="7" style="1" customWidth="1"/>
    <col min="2" max="2" width="8.7109375" style="1" customWidth="1"/>
    <col min="3" max="3" width="60" style="1" bestFit="1" customWidth="1"/>
    <col min="4" max="4" width="16" style="1" customWidth="1"/>
    <col min="5" max="5" width="28.42578125" style="1" customWidth="1"/>
    <col min="6" max="6" width="19.140625" style="1" customWidth="1"/>
    <col min="7" max="8" width="18.140625" style="1" customWidth="1"/>
    <col min="9" max="9" width="17.42578125" style="1" customWidth="1"/>
    <col min="10" max="10" width="3.140625" style="1" customWidth="1"/>
    <col min="11" max="16384" width="11.42578125" style="1"/>
  </cols>
  <sheetData>
    <row r="1" spans="1:9" ht="15" customHeight="1">
      <c r="A1" s="1431" t="s">
        <v>208</v>
      </c>
      <c r="B1" s="1432"/>
      <c r="C1" s="1432"/>
      <c r="D1" s="1432"/>
      <c r="E1" s="1432"/>
      <c r="F1" s="1432"/>
      <c r="G1" s="1432"/>
      <c r="H1" s="1432"/>
      <c r="I1" s="1433"/>
    </row>
    <row r="2" spans="1:9" ht="15" customHeight="1">
      <c r="A2" s="1434" t="s">
        <v>332</v>
      </c>
      <c r="B2" s="1435"/>
      <c r="C2" s="1435"/>
      <c r="D2" s="1435"/>
      <c r="E2" s="1435"/>
      <c r="F2" s="1435"/>
      <c r="G2" s="1435"/>
      <c r="H2" s="1435"/>
      <c r="I2" s="1436"/>
    </row>
    <row r="3" spans="1:9" ht="15" customHeight="1">
      <c r="A3" s="1434" t="s">
        <v>297</v>
      </c>
      <c r="B3" s="1435"/>
      <c r="C3" s="1435"/>
      <c r="D3" s="1435"/>
      <c r="E3" s="1435"/>
      <c r="F3" s="1435"/>
      <c r="G3" s="1435"/>
      <c r="H3" s="1435"/>
      <c r="I3" s="1436"/>
    </row>
    <row r="4" spans="1:9" ht="16.149999999999999" customHeight="1">
      <c r="A4" s="1437" t="s">
        <v>387</v>
      </c>
      <c r="B4" s="1438"/>
      <c r="C4" s="1438"/>
      <c r="D4" s="1438"/>
      <c r="E4" s="1438"/>
      <c r="F4" s="1438"/>
      <c r="G4" s="1438"/>
      <c r="H4" s="1438"/>
      <c r="I4" s="1439"/>
    </row>
    <row r="5" spans="1:9" s="200" customFormat="1" ht="6.75" customHeight="1">
      <c r="A5" s="198"/>
      <c r="B5" s="199"/>
      <c r="C5" s="198"/>
      <c r="D5" s="198"/>
      <c r="E5" s="198"/>
      <c r="F5" s="198"/>
      <c r="G5" s="198"/>
      <c r="H5" s="198"/>
      <c r="I5" s="198"/>
    </row>
    <row r="6" spans="1:9" ht="12" customHeight="1">
      <c r="A6" s="1440" t="s">
        <v>333</v>
      </c>
      <c r="B6" s="1441"/>
      <c r="C6" s="1442"/>
      <c r="D6" s="1446" t="s">
        <v>334</v>
      </c>
      <c r="E6" s="1447"/>
      <c r="F6" s="1447"/>
      <c r="G6" s="1447"/>
      <c r="H6" s="1448"/>
      <c r="I6" s="201" t="s">
        <v>335</v>
      </c>
    </row>
    <row r="7" spans="1:9" ht="27" customHeight="1">
      <c r="A7" s="1443"/>
      <c r="B7" s="1444"/>
      <c r="C7" s="1445"/>
      <c r="D7" s="202" t="s">
        <v>336</v>
      </c>
      <c r="E7" s="202" t="s">
        <v>337</v>
      </c>
      <c r="F7" s="203" t="s">
        <v>338</v>
      </c>
      <c r="G7" s="203" t="s">
        <v>339</v>
      </c>
      <c r="H7" s="203" t="s">
        <v>340</v>
      </c>
      <c r="I7" s="204" t="s">
        <v>299</v>
      </c>
    </row>
    <row r="8" spans="1:9" ht="15" customHeight="1">
      <c r="A8" s="1426" t="s">
        <v>341</v>
      </c>
      <c r="B8" s="1427"/>
      <c r="C8" s="1428"/>
      <c r="D8" s="205"/>
      <c r="E8" s="205"/>
      <c r="F8" s="205"/>
      <c r="G8" s="205"/>
      <c r="H8" s="206"/>
      <c r="I8" s="207"/>
    </row>
    <row r="9" spans="1:9" s="211" customFormat="1" ht="15" customHeight="1">
      <c r="A9" s="208"/>
      <c r="B9" s="1424" t="s">
        <v>342</v>
      </c>
      <c r="C9" s="1425"/>
      <c r="D9" s="209">
        <f t="shared" ref="D9:I9" si="0">D10+D11</f>
        <v>10180998800</v>
      </c>
      <c r="E9" s="210">
        <f t="shared" si="0"/>
        <v>598774221.11999321</v>
      </c>
      <c r="F9" s="210">
        <f t="shared" si="0"/>
        <v>10779773021.119993</v>
      </c>
      <c r="G9" s="210">
        <f t="shared" si="0"/>
        <v>9385838394.1900005</v>
      </c>
      <c r="H9" s="210">
        <f t="shared" si="0"/>
        <v>9385838394.1900005</v>
      </c>
      <c r="I9" s="210">
        <f t="shared" si="0"/>
        <v>1393934626.9299927</v>
      </c>
    </row>
    <row r="10" spans="1:9" ht="15" customHeight="1">
      <c r="A10" s="212"/>
      <c r="B10" s="213"/>
      <c r="C10" s="214" t="s">
        <v>343</v>
      </c>
      <c r="D10" s="215">
        <v>10180998800</v>
      </c>
      <c r="E10" s="216">
        <v>598774221.11999321</v>
      </c>
      <c r="F10" s="216">
        <f>+D10+E10</f>
        <v>10779773021.119993</v>
      </c>
      <c r="G10" s="216">
        <v>9385838394.1900005</v>
      </c>
      <c r="H10" s="216">
        <v>9385838394.1900005</v>
      </c>
      <c r="I10" s="216">
        <f>F10-G10</f>
        <v>1393934626.9299927</v>
      </c>
    </row>
    <row r="11" spans="1:9" ht="15" customHeight="1">
      <c r="A11" s="212"/>
      <c r="B11" s="213"/>
      <c r="C11" s="214" t="s">
        <v>344</v>
      </c>
      <c r="D11" s="215">
        <v>0</v>
      </c>
      <c r="E11" s="216">
        <v>0</v>
      </c>
      <c r="F11" s="216">
        <f>+D11+E11</f>
        <v>0</v>
      </c>
      <c r="G11" s="216">
        <v>0</v>
      </c>
      <c r="H11" s="216">
        <v>0</v>
      </c>
      <c r="I11" s="216">
        <f>F11-G11</f>
        <v>0</v>
      </c>
    </row>
    <row r="12" spans="1:9" s="211" customFormat="1" ht="15" customHeight="1">
      <c r="A12" s="208"/>
      <c r="B12" s="1424" t="s">
        <v>345</v>
      </c>
      <c r="C12" s="1425"/>
      <c r="D12" s="209">
        <f t="shared" ref="D12:I12" si="1">SUM(D13:D20)</f>
        <v>0</v>
      </c>
      <c r="E12" s="217">
        <f t="shared" si="1"/>
        <v>0</v>
      </c>
      <c r="F12" s="217">
        <f t="shared" si="1"/>
        <v>0</v>
      </c>
      <c r="G12" s="217">
        <f t="shared" si="1"/>
        <v>0</v>
      </c>
      <c r="H12" s="210">
        <f t="shared" si="1"/>
        <v>0</v>
      </c>
      <c r="I12" s="210">
        <f t="shared" si="1"/>
        <v>0</v>
      </c>
    </row>
    <row r="13" spans="1:9" ht="15" customHeight="1">
      <c r="A13" s="212"/>
      <c r="B13" s="213"/>
      <c r="C13" s="214" t="s">
        <v>346</v>
      </c>
      <c r="D13" s="215">
        <v>0</v>
      </c>
      <c r="E13" s="216">
        <v>0</v>
      </c>
      <c r="F13" s="216">
        <f t="shared" ref="F13:F32" si="2">+D13+E13</f>
        <v>0</v>
      </c>
      <c r="G13" s="216">
        <v>0</v>
      </c>
      <c r="H13" s="216">
        <v>0</v>
      </c>
      <c r="I13" s="216">
        <f t="shared" ref="I13:I20" si="3">F13-G13</f>
        <v>0</v>
      </c>
    </row>
    <row r="14" spans="1:9" ht="15" customHeight="1">
      <c r="A14" s="212"/>
      <c r="B14" s="213"/>
      <c r="C14" s="214" t="s">
        <v>347</v>
      </c>
      <c r="D14" s="215">
        <v>0</v>
      </c>
      <c r="E14" s="216">
        <v>0</v>
      </c>
      <c r="F14" s="216">
        <f t="shared" si="2"/>
        <v>0</v>
      </c>
      <c r="G14" s="216">
        <v>0</v>
      </c>
      <c r="H14" s="216">
        <v>0</v>
      </c>
      <c r="I14" s="216">
        <f t="shared" si="3"/>
        <v>0</v>
      </c>
    </row>
    <row r="15" spans="1:9" ht="15" customHeight="1">
      <c r="A15" s="212"/>
      <c r="B15" s="213"/>
      <c r="C15" s="214" t="s">
        <v>348</v>
      </c>
      <c r="D15" s="215">
        <v>0</v>
      </c>
      <c r="E15" s="216">
        <v>0</v>
      </c>
      <c r="F15" s="216">
        <f t="shared" si="2"/>
        <v>0</v>
      </c>
      <c r="G15" s="216">
        <v>0</v>
      </c>
      <c r="H15" s="216">
        <v>0</v>
      </c>
      <c r="I15" s="216">
        <f t="shared" si="3"/>
        <v>0</v>
      </c>
    </row>
    <row r="16" spans="1:9" ht="15" customHeight="1">
      <c r="A16" s="212"/>
      <c r="B16" s="213"/>
      <c r="C16" s="214" t="s">
        <v>349</v>
      </c>
      <c r="D16" s="215">
        <v>0</v>
      </c>
      <c r="E16" s="216">
        <v>0</v>
      </c>
      <c r="F16" s="216">
        <f t="shared" si="2"/>
        <v>0</v>
      </c>
      <c r="G16" s="216">
        <v>0</v>
      </c>
      <c r="H16" s="216">
        <v>0</v>
      </c>
      <c r="I16" s="216">
        <f t="shared" si="3"/>
        <v>0</v>
      </c>
    </row>
    <row r="17" spans="1:9" ht="15" customHeight="1">
      <c r="A17" s="212"/>
      <c r="B17" s="213"/>
      <c r="C17" s="214" t="s">
        <v>350</v>
      </c>
      <c r="D17" s="215">
        <v>0</v>
      </c>
      <c r="E17" s="216">
        <v>0</v>
      </c>
      <c r="F17" s="216">
        <f t="shared" si="2"/>
        <v>0</v>
      </c>
      <c r="G17" s="216">
        <v>0</v>
      </c>
      <c r="H17" s="216">
        <v>0</v>
      </c>
      <c r="I17" s="216">
        <f t="shared" si="3"/>
        <v>0</v>
      </c>
    </row>
    <row r="18" spans="1:9" ht="15" customHeight="1">
      <c r="A18" s="212"/>
      <c r="B18" s="213"/>
      <c r="C18" s="214" t="s">
        <v>351</v>
      </c>
      <c r="D18" s="215">
        <v>0</v>
      </c>
      <c r="E18" s="216">
        <v>0</v>
      </c>
      <c r="F18" s="216">
        <f t="shared" si="2"/>
        <v>0</v>
      </c>
      <c r="G18" s="216">
        <v>0</v>
      </c>
      <c r="H18" s="216">
        <v>0</v>
      </c>
      <c r="I18" s="216">
        <f t="shared" si="3"/>
        <v>0</v>
      </c>
    </row>
    <row r="19" spans="1:9" ht="15" customHeight="1">
      <c r="A19" s="212"/>
      <c r="B19" s="213"/>
      <c r="C19" s="214" t="s">
        <v>352</v>
      </c>
      <c r="D19" s="215">
        <v>0</v>
      </c>
      <c r="E19" s="216">
        <v>0</v>
      </c>
      <c r="F19" s="216">
        <f t="shared" si="2"/>
        <v>0</v>
      </c>
      <c r="G19" s="216">
        <v>0</v>
      </c>
      <c r="H19" s="216">
        <v>0</v>
      </c>
      <c r="I19" s="216">
        <f t="shared" si="3"/>
        <v>0</v>
      </c>
    </row>
    <row r="20" spans="1:9" ht="15" customHeight="1">
      <c r="A20" s="212"/>
      <c r="B20" s="213"/>
      <c r="C20" s="214" t="s">
        <v>353</v>
      </c>
      <c r="D20" s="215">
        <v>0</v>
      </c>
      <c r="E20" s="216">
        <v>0</v>
      </c>
      <c r="F20" s="216">
        <f t="shared" si="2"/>
        <v>0</v>
      </c>
      <c r="G20" s="216">
        <v>0</v>
      </c>
      <c r="H20" s="216">
        <v>0</v>
      </c>
      <c r="I20" s="216">
        <f t="shared" si="3"/>
        <v>0</v>
      </c>
    </row>
    <row r="21" spans="1:9" s="211" customFormat="1" ht="15" customHeight="1">
      <c r="A21" s="208"/>
      <c r="B21" s="1424" t="s">
        <v>354</v>
      </c>
      <c r="C21" s="1425"/>
      <c r="D21" s="209">
        <f t="shared" ref="D21:I21" si="4">SUM(D22:D24)</f>
        <v>0</v>
      </c>
      <c r="E21" s="210">
        <f t="shared" si="4"/>
        <v>0</v>
      </c>
      <c r="F21" s="210">
        <f t="shared" si="4"/>
        <v>0</v>
      </c>
      <c r="G21" s="210">
        <f t="shared" si="4"/>
        <v>0</v>
      </c>
      <c r="H21" s="210">
        <f t="shared" si="4"/>
        <v>0</v>
      </c>
      <c r="I21" s="210">
        <f t="shared" si="4"/>
        <v>0</v>
      </c>
    </row>
    <row r="22" spans="1:9">
      <c r="A22" s="212"/>
      <c r="B22" s="213"/>
      <c r="C22" s="214" t="s">
        <v>355</v>
      </c>
      <c r="D22" s="215">
        <v>0</v>
      </c>
      <c r="E22" s="216">
        <v>0</v>
      </c>
      <c r="F22" s="216">
        <f t="shared" si="2"/>
        <v>0</v>
      </c>
      <c r="G22" s="216">
        <v>0</v>
      </c>
      <c r="H22" s="216">
        <v>0</v>
      </c>
      <c r="I22" s="216">
        <f>F22-G22</f>
        <v>0</v>
      </c>
    </row>
    <row r="23" spans="1:9" ht="15" customHeight="1">
      <c r="A23" s="212"/>
      <c r="B23" s="213"/>
      <c r="C23" s="214" t="s">
        <v>356</v>
      </c>
      <c r="D23" s="215">
        <v>0</v>
      </c>
      <c r="E23" s="216">
        <v>0</v>
      </c>
      <c r="F23" s="216">
        <f t="shared" si="2"/>
        <v>0</v>
      </c>
      <c r="G23" s="216">
        <v>0</v>
      </c>
      <c r="H23" s="216">
        <v>0</v>
      </c>
      <c r="I23" s="216">
        <f>F23-G23</f>
        <v>0</v>
      </c>
    </row>
    <row r="24" spans="1:9" ht="15" customHeight="1">
      <c r="A24" s="212"/>
      <c r="B24" s="213"/>
      <c r="C24" s="214" t="s">
        <v>357</v>
      </c>
      <c r="D24" s="215">
        <v>0</v>
      </c>
      <c r="E24" s="216">
        <v>0</v>
      </c>
      <c r="F24" s="216">
        <f t="shared" si="2"/>
        <v>0</v>
      </c>
      <c r="G24" s="216">
        <v>0</v>
      </c>
      <c r="H24" s="216">
        <v>0</v>
      </c>
      <c r="I24" s="216">
        <f>F24-G24</f>
        <v>0</v>
      </c>
    </row>
    <row r="25" spans="1:9" s="211" customFormat="1" ht="15" customHeight="1">
      <c r="A25" s="208"/>
      <c r="B25" s="1424" t="s">
        <v>358</v>
      </c>
      <c r="C25" s="1425"/>
      <c r="D25" s="209">
        <f t="shared" ref="D25:I25" si="5">SUM(D26:D27)</f>
        <v>0</v>
      </c>
      <c r="E25" s="210">
        <f t="shared" si="5"/>
        <v>0</v>
      </c>
      <c r="F25" s="210">
        <f t="shared" si="5"/>
        <v>0</v>
      </c>
      <c r="G25" s="210">
        <f t="shared" si="5"/>
        <v>0</v>
      </c>
      <c r="H25" s="210">
        <f t="shared" si="5"/>
        <v>0</v>
      </c>
      <c r="I25" s="210">
        <f t="shared" si="5"/>
        <v>0</v>
      </c>
    </row>
    <row r="26" spans="1:9" ht="15" customHeight="1">
      <c r="A26" s="212"/>
      <c r="B26" s="213"/>
      <c r="C26" s="214" t="s">
        <v>359</v>
      </c>
      <c r="D26" s="215">
        <v>0</v>
      </c>
      <c r="E26" s="216">
        <v>0</v>
      </c>
      <c r="F26" s="216">
        <f t="shared" si="2"/>
        <v>0</v>
      </c>
      <c r="G26" s="216">
        <v>0</v>
      </c>
      <c r="H26" s="216">
        <v>0</v>
      </c>
      <c r="I26" s="216">
        <f>F26-G26</f>
        <v>0</v>
      </c>
    </row>
    <row r="27" spans="1:9" ht="15" customHeight="1">
      <c r="A27" s="212"/>
      <c r="B27" s="213"/>
      <c r="C27" s="214" t="s">
        <v>360</v>
      </c>
      <c r="D27" s="215">
        <v>0</v>
      </c>
      <c r="E27" s="216">
        <v>0</v>
      </c>
      <c r="F27" s="216">
        <f t="shared" si="2"/>
        <v>0</v>
      </c>
      <c r="G27" s="216">
        <v>0</v>
      </c>
      <c r="H27" s="216">
        <v>0</v>
      </c>
      <c r="I27" s="216">
        <f>F27-G27</f>
        <v>0</v>
      </c>
    </row>
    <row r="28" spans="1:9" s="211" customFormat="1" ht="15" customHeight="1">
      <c r="A28" s="208"/>
      <c r="B28" s="1424" t="s">
        <v>361</v>
      </c>
      <c r="C28" s="1425"/>
      <c r="D28" s="209">
        <f t="shared" ref="D28:I28" si="6">SUM(D29:D32)</f>
        <v>0</v>
      </c>
      <c r="E28" s="210">
        <f t="shared" si="6"/>
        <v>0</v>
      </c>
      <c r="F28" s="210">
        <f t="shared" si="6"/>
        <v>0</v>
      </c>
      <c r="G28" s="210">
        <f t="shared" si="6"/>
        <v>0</v>
      </c>
      <c r="H28" s="210">
        <f t="shared" si="6"/>
        <v>0</v>
      </c>
      <c r="I28" s="210">
        <f t="shared" si="6"/>
        <v>0</v>
      </c>
    </row>
    <row r="29" spans="1:9" ht="15" customHeight="1">
      <c r="A29" s="212"/>
      <c r="B29" s="213"/>
      <c r="C29" s="214" t="s">
        <v>362</v>
      </c>
      <c r="D29" s="215">
        <v>0</v>
      </c>
      <c r="E29" s="215">
        <v>0</v>
      </c>
      <c r="F29" s="216">
        <f t="shared" si="2"/>
        <v>0</v>
      </c>
      <c r="G29" s="215">
        <v>0</v>
      </c>
      <c r="H29" s="215">
        <v>0</v>
      </c>
      <c r="I29" s="216">
        <f>F29-G29</f>
        <v>0</v>
      </c>
    </row>
    <row r="30" spans="1:9" ht="15" customHeight="1">
      <c r="A30" s="212"/>
      <c r="B30" s="213"/>
      <c r="C30" s="214" t="s">
        <v>363</v>
      </c>
      <c r="D30" s="215">
        <v>0</v>
      </c>
      <c r="E30" s="215">
        <v>0</v>
      </c>
      <c r="F30" s="216">
        <f t="shared" si="2"/>
        <v>0</v>
      </c>
      <c r="G30" s="215">
        <v>0</v>
      </c>
      <c r="H30" s="215">
        <v>0</v>
      </c>
      <c r="I30" s="216">
        <f>F30-G30</f>
        <v>0</v>
      </c>
    </row>
    <row r="31" spans="1:9" ht="15" customHeight="1">
      <c r="A31" s="212"/>
      <c r="B31" s="213"/>
      <c r="C31" s="214" t="s">
        <v>364</v>
      </c>
      <c r="D31" s="215">
        <v>0</v>
      </c>
      <c r="E31" s="215">
        <v>0</v>
      </c>
      <c r="F31" s="216">
        <f t="shared" si="2"/>
        <v>0</v>
      </c>
      <c r="G31" s="215">
        <v>0</v>
      </c>
      <c r="H31" s="215">
        <v>0</v>
      </c>
      <c r="I31" s="216">
        <f>F31-G31</f>
        <v>0</v>
      </c>
    </row>
    <row r="32" spans="1:9" ht="15" customHeight="1">
      <c r="A32" s="212"/>
      <c r="B32" s="213"/>
      <c r="C32" s="214" t="s">
        <v>365</v>
      </c>
      <c r="D32" s="215">
        <v>0</v>
      </c>
      <c r="E32" s="215">
        <v>0</v>
      </c>
      <c r="F32" s="216">
        <f t="shared" si="2"/>
        <v>0</v>
      </c>
      <c r="G32" s="215">
        <v>0</v>
      </c>
      <c r="H32" s="215">
        <v>0</v>
      </c>
      <c r="I32" s="216">
        <f>F32-G32</f>
        <v>0</v>
      </c>
    </row>
    <row r="33" spans="1:9" s="211" customFormat="1" ht="15" customHeight="1">
      <c r="A33" s="208"/>
      <c r="B33" s="1424" t="s">
        <v>366</v>
      </c>
      <c r="C33" s="1425"/>
      <c r="D33" s="209">
        <f t="shared" ref="D33:I33" si="7">D34</f>
        <v>0</v>
      </c>
      <c r="E33" s="210">
        <f t="shared" si="7"/>
        <v>0</v>
      </c>
      <c r="F33" s="210">
        <f t="shared" si="7"/>
        <v>0</v>
      </c>
      <c r="G33" s="210">
        <f t="shared" si="7"/>
        <v>0</v>
      </c>
      <c r="H33" s="210">
        <f t="shared" si="7"/>
        <v>0</v>
      </c>
      <c r="I33" s="210">
        <f t="shared" si="7"/>
        <v>0</v>
      </c>
    </row>
    <row r="34" spans="1:9" ht="15" customHeight="1">
      <c r="A34" s="212"/>
      <c r="B34" s="213"/>
      <c r="C34" s="214" t="s">
        <v>367</v>
      </c>
      <c r="D34" s="215">
        <v>0</v>
      </c>
      <c r="E34" s="216">
        <v>0</v>
      </c>
      <c r="F34" s="216">
        <f>+D34-E34</f>
        <v>0</v>
      </c>
      <c r="G34" s="216">
        <v>0</v>
      </c>
      <c r="H34" s="216">
        <v>0</v>
      </c>
      <c r="I34" s="216">
        <f>F34-G34</f>
        <v>0</v>
      </c>
    </row>
    <row r="35" spans="1:9" ht="15" customHeight="1">
      <c r="A35" s="1426" t="s">
        <v>368</v>
      </c>
      <c r="B35" s="1427"/>
      <c r="C35" s="1428"/>
      <c r="D35" s="218">
        <v>0</v>
      </c>
      <c r="E35" s="210">
        <v>0</v>
      </c>
      <c r="F35" s="210">
        <v>0</v>
      </c>
      <c r="G35" s="210">
        <v>0</v>
      </c>
      <c r="H35" s="210">
        <v>0</v>
      </c>
      <c r="I35" s="216">
        <f>F35-G35</f>
        <v>0</v>
      </c>
    </row>
    <row r="36" spans="1:9" ht="15" customHeight="1">
      <c r="A36" s="1426" t="s">
        <v>369</v>
      </c>
      <c r="B36" s="1427"/>
      <c r="C36" s="1428"/>
      <c r="D36" s="218">
        <v>0</v>
      </c>
      <c r="E36" s="210">
        <v>0</v>
      </c>
      <c r="F36" s="210">
        <v>0</v>
      </c>
      <c r="G36" s="210">
        <v>0</v>
      </c>
      <c r="H36" s="210">
        <v>0</v>
      </c>
      <c r="I36" s="216">
        <f>F36-G36</f>
        <v>0</v>
      </c>
    </row>
    <row r="37" spans="1:9" ht="15" customHeight="1">
      <c r="A37" s="1426" t="s">
        <v>370</v>
      </c>
      <c r="B37" s="1427"/>
      <c r="C37" s="1428"/>
      <c r="D37" s="218">
        <v>0</v>
      </c>
      <c r="E37" s="210">
        <v>0</v>
      </c>
      <c r="F37" s="210">
        <v>0</v>
      </c>
      <c r="G37" s="210">
        <v>0</v>
      </c>
      <c r="H37" s="210">
        <v>0</v>
      </c>
      <c r="I37" s="216">
        <f>F37-G37</f>
        <v>0</v>
      </c>
    </row>
    <row r="38" spans="1:9" ht="15" customHeight="1">
      <c r="A38" s="1429" t="s">
        <v>219</v>
      </c>
      <c r="B38" s="1430"/>
      <c r="C38" s="1430"/>
      <c r="D38" s="219">
        <f t="shared" ref="D38:I38" si="8">SUM(D9,D12,D21,D25,D28,D33,D35,D36,D37)</f>
        <v>10180998800</v>
      </c>
      <c r="E38" s="220">
        <f t="shared" si="8"/>
        <v>598774221.11999321</v>
      </c>
      <c r="F38" s="220">
        <f t="shared" si="8"/>
        <v>10779773021.119993</v>
      </c>
      <c r="G38" s="220">
        <f t="shared" si="8"/>
        <v>9385838394.1900005</v>
      </c>
      <c r="H38" s="220">
        <f t="shared" si="8"/>
        <v>9385838394.1900005</v>
      </c>
      <c r="I38" s="221">
        <f t="shared" si="8"/>
        <v>1393934626.9299927</v>
      </c>
    </row>
    <row r="39" spans="1:9" ht="15" customHeight="1">
      <c r="A39" s="796"/>
      <c r="B39" s="796"/>
      <c r="C39" s="796"/>
      <c r="D39" s="797"/>
      <c r="E39" s="798"/>
      <c r="F39" s="798"/>
      <c r="G39" s="798"/>
      <c r="H39" s="798"/>
      <c r="I39" s="130"/>
    </row>
    <row r="40" spans="1:9" ht="15" customHeight="1">
      <c r="A40" s="796"/>
      <c r="B40" s="796"/>
      <c r="C40" s="796"/>
      <c r="D40" s="797"/>
      <c r="E40" s="798"/>
      <c r="F40" s="798"/>
      <c r="G40" s="798"/>
      <c r="H40" s="798"/>
      <c r="I40" s="130"/>
    </row>
    <row r="41" spans="1:9">
      <c r="A41" s="223"/>
      <c r="B41" s="223"/>
      <c r="C41" s="222"/>
      <c r="D41" s="222"/>
      <c r="E41" s="224"/>
      <c r="F41" s="224"/>
      <c r="G41" s="224"/>
      <c r="H41" s="222"/>
      <c r="I41" s="224"/>
    </row>
    <row r="42" spans="1:9">
      <c r="A42" s="225"/>
      <c r="B42" s="1423" t="s">
        <v>17</v>
      </c>
      <c r="C42" s="1423"/>
      <c r="D42" s="222"/>
      <c r="E42" s="226"/>
      <c r="F42" s="227" t="s">
        <v>44</v>
      </c>
      <c r="G42" s="228"/>
      <c r="H42" s="229"/>
      <c r="I42" s="230"/>
    </row>
    <row r="43" spans="1:9" ht="33" customHeight="1">
      <c r="A43" s="222"/>
      <c r="B43" s="1422" t="s">
        <v>1013</v>
      </c>
      <c r="C43" s="1423"/>
      <c r="D43" s="222"/>
      <c r="E43" s="222"/>
      <c r="F43" s="1422" t="s">
        <v>1021</v>
      </c>
      <c r="G43" s="1423"/>
      <c r="H43" s="1423"/>
      <c r="I43" s="230"/>
    </row>
    <row r="44" spans="1:9">
      <c r="A44" s="222"/>
      <c r="B44" s="222"/>
      <c r="C44" s="222"/>
      <c r="D44" s="222"/>
      <c r="E44" s="222"/>
      <c r="F44" s="222"/>
      <c r="G44" s="222"/>
      <c r="H44" s="222"/>
      <c r="I44" s="222"/>
    </row>
  </sheetData>
  <mergeCells count="20">
    <mergeCell ref="B28:C28"/>
    <mergeCell ref="A1:I1"/>
    <mergeCell ref="A2:I2"/>
    <mergeCell ref="A3:I3"/>
    <mergeCell ref="A4:I4"/>
    <mergeCell ref="A6:C7"/>
    <mergeCell ref="D6:H6"/>
    <mergeCell ref="A8:C8"/>
    <mergeCell ref="B9:C9"/>
    <mergeCell ref="B12:C12"/>
    <mergeCell ref="B21:C21"/>
    <mergeCell ref="B25:C25"/>
    <mergeCell ref="B43:C43"/>
    <mergeCell ref="F43:H43"/>
    <mergeCell ref="B33:C33"/>
    <mergeCell ref="A35:C35"/>
    <mergeCell ref="A36:C36"/>
    <mergeCell ref="A37:C37"/>
    <mergeCell ref="A38:C38"/>
    <mergeCell ref="B42:C42"/>
  </mergeCells>
  <printOptions horizontalCentered="1"/>
  <pageMargins left="0.23622047244094491" right="0.23622047244094491" top="1.3385826771653544" bottom="0.74803149606299213" header="0.31496062992125984" footer="0.31496062992125984"/>
  <pageSetup scale="68" fitToHeight="0" orientation="landscape" r:id="rId1"/>
  <headerFooter scaleWithDoc="0" alignWithMargins="0">
    <oddHeader>&amp;L&amp;G&amp;R&amp;G</oddHeader>
    <oddFooter>&amp;R&amp;G</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31"/>
  <sheetViews>
    <sheetView showGridLines="0" view="pageBreakPreview" zoomScale="80" zoomScaleNormal="85" zoomScaleSheetLayoutView="80" workbookViewId="0">
      <selection activeCell="E9" sqref="E9"/>
    </sheetView>
  </sheetViews>
  <sheetFormatPr baseColWidth="10" defaultColWidth="8.7109375" defaultRowHeight="13.5"/>
  <cols>
    <col min="1" max="1" width="30.7109375" style="1" customWidth="1"/>
    <col min="2" max="2" width="28.28515625" style="7" customWidth="1"/>
    <col min="3" max="3" width="20.140625" style="7" customWidth="1"/>
    <col min="4" max="4" width="13.28515625" style="7" customWidth="1"/>
    <col min="5" max="5" width="28.28515625" style="7" customWidth="1"/>
    <col min="6" max="6" width="16.28515625" style="7" customWidth="1"/>
    <col min="7" max="7" width="15.7109375" style="7" customWidth="1"/>
    <col min="8" max="8" width="17.140625" style="7" customWidth="1"/>
    <col min="9" max="9" width="17.7109375" style="7" customWidth="1"/>
    <col min="10" max="10" width="17" style="7" customWidth="1"/>
    <col min="11" max="11" width="17.7109375" style="7" customWidth="1"/>
    <col min="12" max="12" width="15.7109375" style="7" customWidth="1"/>
    <col min="13" max="13" width="16.140625" style="7" customWidth="1"/>
    <col min="14" max="14" width="10" style="1" bestFit="1" customWidth="1"/>
    <col min="15" max="16384" width="8.7109375" style="1"/>
  </cols>
  <sheetData>
    <row r="1" spans="1:16" ht="22.9" customHeight="1">
      <c r="A1" s="1449" t="s">
        <v>160</v>
      </c>
      <c r="B1" s="1450"/>
      <c r="C1" s="1450"/>
      <c r="D1" s="1450"/>
      <c r="E1" s="1450"/>
      <c r="F1" s="1450"/>
      <c r="G1" s="1450"/>
      <c r="H1" s="1450"/>
      <c r="I1" s="1450"/>
      <c r="J1" s="1450"/>
      <c r="K1" s="1450"/>
      <c r="L1" s="1450"/>
      <c r="M1" s="1451"/>
    </row>
    <row r="2" spans="1:16" ht="6.6" customHeight="1">
      <c r="A2" s="608"/>
      <c r="B2" s="609"/>
      <c r="C2" s="609"/>
      <c r="D2" s="609"/>
      <c r="E2" s="609"/>
      <c r="F2" s="609"/>
      <c r="G2" s="609"/>
      <c r="H2" s="609"/>
      <c r="I2" s="609"/>
      <c r="J2" s="609"/>
      <c r="K2" s="609"/>
      <c r="L2" s="609"/>
      <c r="M2" s="609"/>
    </row>
    <row r="3" spans="1:16" ht="22.9" customHeight="1">
      <c r="A3" s="1452" t="s">
        <v>648</v>
      </c>
      <c r="B3" s="1453"/>
      <c r="C3" s="1453"/>
      <c r="D3" s="1453"/>
      <c r="E3" s="1453"/>
      <c r="F3" s="1453"/>
      <c r="G3" s="1453"/>
      <c r="H3" s="1453"/>
      <c r="I3" s="1453"/>
      <c r="J3" s="1453"/>
      <c r="K3" s="1453"/>
      <c r="L3" s="1453"/>
      <c r="M3" s="1454"/>
    </row>
    <row r="4" spans="1:16" ht="6.6" customHeight="1">
      <c r="A4" s="608"/>
      <c r="B4" s="609"/>
      <c r="C4" s="609"/>
      <c r="D4" s="609"/>
      <c r="E4" s="609"/>
      <c r="F4" s="609"/>
      <c r="G4" s="609"/>
      <c r="H4" s="609"/>
      <c r="I4" s="609"/>
      <c r="J4" s="609"/>
      <c r="K4" s="609"/>
      <c r="L4" s="609"/>
      <c r="M4" s="609"/>
    </row>
    <row r="5" spans="1:16" ht="22.9" customHeight="1">
      <c r="A5" s="1452" t="s">
        <v>649</v>
      </c>
      <c r="B5" s="1453"/>
      <c r="C5" s="1453"/>
      <c r="D5" s="1453"/>
      <c r="E5" s="1453"/>
      <c r="F5" s="1453"/>
      <c r="G5" s="1453"/>
      <c r="H5" s="1453"/>
      <c r="I5" s="1453"/>
      <c r="J5" s="1453"/>
      <c r="K5" s="1453"/>
      <c r="L5" s="1453"/>
      <c r="M5" s="1454"/>
    </row>
    <row r="6" spans="1:16" ht="6.75" customHeight="1">
      <c r="A6" s="610"/>
      <c r="B6" s="610"/>
      <c r="C6" s="610"/>
      <c r="D6" s="610"/>
      <c r="E6" s="610"/>
      <c r="F6" s="610"/>
      <c r="G6" s="610"/>
      <c r="H6" s="610"/>
      <c r="I6" s="610"/>
      <c r="J6" s="610"/>
      <c r="K6" s="610"/>
      <c r="L6" s="610"/>
      <c r="M6" s="610"/>
    </row>
    <row r="7" spans="1:16" ht="47.25" customHeight="1">
      <c r="A7" s="233" t="s">
        <v>650</v>
      </c>
      <c r="B7" s="233" t="s">
        <v>651</v>
      </c>
      <c r="C7" s="233" t="s">
        <v>652</v>
      </c>
      <c r="D7" s="233" t="s">
        <v>653</v>
      </c>
      <c r="E7" s="233" t="s">
        <v>654</v>
      </c>
      <c r="F7" s="233" t="s">
        <v>655</v>
      </c>
      <c r="G7" s="233" t="s">
        <v>656</v>
      </c>
      <c r="H7" s="233" t="s">
        <v>657</v>
      </c>
      <c r="I7" s="233" t="s">
        <v>658</v>
      </c>
      <c r="J7" s="233" t="s">
        <v>659</v>
      </c>
      <c r="K7" s="233" t="s">
        <v>660</v>
      </c>
      <c r="L7" s="233" t="s">
        <v>661</v>
      </c>
      <c r="M7" s="233" t="s">
        <v>662</v>
      </c>
    </row>
    <row r="8" spans="1:16" ht="186.75" customHeight="1">
      <c r="A8" s="976" t="s">
        <v>663</v>
      </c>
      <c r="B8" s="976" t="s">
        <v>664</v>
      </c>
      <c r="C8" s="627" t="s">
        <v>665</v>
      </c>
      <c r="D8" s="627" t="s">
        <v>666</v>
      </c>
      <c r="E8" s="976" t="s">
        <v>667</v>
      </c>
      <c r="F8" s="628">
        <v>674173</v>
      </c>
      <c r="G8" s="628">
        <v>711650</v>
      </c>
      <c r="H8" s="627" t="s">
        <v>590</v>
      </c>
      <c r="I8" s="627" t="s">
        <v>591</v>
      </c>
      <c r="J8" s="627" t="s">
        <v>668</v>
      </c>
      <c r="K8" s="627" t="s">
        <v>669</v>
      </c>
      <c r="L8" s="629">
        <v>2.1</v>
      </c>
      <c r="M8" s="629" t="s">
        <v>1506</v>
      </c>
      <c r="N8" s="1">
        <f>+F8/G8</f>
        <v>0.94733787676526382</v>
      </c>
      <c r="O8" s="1">
        <f>+N8-1</f>
        <v>-5.266212323473618E-2</v>
      </c>
      <c r="P8" s="1">
        <f>+O8*100</f>
        <v>-5.266212323473618</v>
      </c>
    </row>
    <row r="9" spans="1:16" ht="180.75" customHeight="1">
      <c r="A9" s="976" t="s">
        <v>670</v>
      </c>
      <c r="B9" s="976" t="s">
        <v>671</v>
      </c>
      <c r="C9" s="627" t="s">
        <v>672</v>
      </c>
      <c r="D9" s="627" t="s">
        <v>666</v>
      </c>
      <c r="E9" s="976" t="s">
        <v>673</v>
      </c>
      <c r="F9" s="628">
        <v>639259</v>
      </c>
      <c r="G9" s="628">
        <v>639259</v>
      </c>
      <c r="H9" s="627" t="s">
        <v>674</v>
      </c>
      <c r="I9" s="627" t="s">
        <v>591</v>
      </c>
      <c r="J9" s="627" t="s">
        <v>668</v>
      </c>
      <c r="K9" s="977">
        <v>0.96</v>
      </c>
      <c r="L9" s="978">
        <v>0.98</v>
      </c>
      <c r="M9" s="629" t="s">
        <v>1507</v>
      </c>
      <c r="N9" s="979">
        <f>+F9-(9383+1729)</f>
        <v>628147</v>
      </c>
      <c r="O9" s="1">
        <f>+N9/G9</f>
        <v>0.98261737417854111</v>
      </c>
      <c r="P9" s="1">
        <f>+O9*100</f>
        <v>98.261737417854107</v>
      </c>
    </row>
    <row r="10" spans="1:16" ht="100.5" customHeight="1">
      <c r="A10" s="976" t="s">
        <v>675</v>
      </c>
      <c r="B10" s="976" t="s">
        <v>676</v>
      </c>
      <c r="C10" s="627" t="s">
        <v>677</v>
      </c>
      <c r="D10" s="627" t="s">
        <v>678</v>
      </c>
      <c r="E10" s="976" t="s">
        <v>679</v>
      </c>
      <c r="F10" s="980">
        <v>613115</v>
      </c>
      <c r="G10" s="980">
        <v>745522</v>
      </c>
      <c r="H10" s="629" t="s">
        <v>590</v>
      </c>
      <c r="I10" s="629" t="s">
        <v>626</v>
      </c>
      <c r="J10" s="629" t="s">
        <v>668</v>
      </c>
      <c r="K10" s="981">
        <v>0.80979999999999996</v>
      </c>
      <c r="L10" s="982">
        <v>1</v>
      </c>
      <c r="M10" s="983" t="s">
        <v>1508</v>
      </c>
      <c r="N10" s="1">
        <f t="shared" ref="N10:N24" si="0">+F10/G10</f>
        <v>0.8223969245709718</v>
      </c>
      <c r="O10" s="1">
        <f t="shared" ref="O10:O16" si="1">+N10*100</f>
        <v>82.239692457097178</v>
      </c>
    </row>
    <row r="11" spans="1:16" ht="114.75" customHeight="1">
      <c r="A11" s="976" t="s">
        <v>680</v>
      </c>
      <c r="B11" s="976" t="s">
        <v>676</v>
      </c>
      <c r="C11" s="627" t="s">
        <v>681</v>
      </c>
      <c r="D11" s="627" t="s">
        <v>678</v>
      </c>
      <c r="E11" s="976" t="s">
        <v>682</v>
      </c>
      <c r="F11" s="980">
        <v>866</v>
      </c>
      <c r="G11" s="980">
        <v>1001</v>
      </c>
      <c r="H11" s="627" t="s">
        <v>590</v>
      </c>
      <c r="I11" s="627" t="s">
        <v>626</v>
      </c>
      <c r="J11" s="627" t="s">
        <v>668</v>
      </c>
      <c r="K11" s="984">
        <v>0.88429999999999997</v>
      </c>
      <c r="L11" s="982">
        <v>1</v>
      </c>
      <c r="M11" s="985" t="s">
        <v>1509</v>
      </c>
      <c r="N11" s="1">
        <f t="shared" si="0"/>
        <v>0.86513486513486515</v>
      </c>
      <c r="O11" s="1">
        <f t="shared" si="1"/>
        <v>86.513486513486512</v>
      </c>
    </row>
    <row r="12" spans="1:16" ht="139.5" customHeight="1">
      <c r="A12" s="976" t="s">
        <v>683</v>
      </c>
      <c r="B12" s="976" t="s">
        <v>676</v>
      </c>
      <c r="C12" s="627" t="s">
        <v>684</v>
      </c>
      <c r="D12" s="627" t="s">
        <v>678</v>
      </c>
      <c r="E12" s="976" t="s">
        <v>685</v>
      </c>
      <c r="F12" s="980">
        <v>380</v>
      </c>
      <c r="G12" s="980">
        <v>925</v>
      </c>
      <c r="H12" s="627" t="s">
        <v>590</v>
      </c>
      <c r="I12" s="627" t="s">
        <v>626</v>
      </c>
      <c r="J12" s="627" t="s">
        <v>668</v>
      </c>
      <c r="K12" s="977">
        <v>0.61</v>
      </c>
      <c r="L12" s="978">
        <v>1</v>
      </c>
      <c r="M12" s="985" t="s">
        <v>1510</v>
      </c>
      <c r="N12" s="1">
        <f t="shared" si="0"/>
        <v>0.41081081081081083</v>
      </c>
      <c r="O12" s="1">
        <f t="shared" si="1"/>
        <v>41.081081081081081</v>
      </c>
    </row>
    <row r="13" spans="1:16" ht="204" customHeight="1">
      <c r="A13" s="976" t="s">
        <v>686</v>
      </c>
      <c r="B13" s="976" t="s">
        <v>676</v>
      </c>
      <c r="C13" s="627" t="s">
        <v>687</v>
      </c>
      <c r="D13" s="627" t="s">
        <v>678</v>
      </c>
      <c r="E13" s="976" t="s">
        <v>688</v>
      </c>
      <c r="F13" s="980">
        <v>23293</v>
      </c>
      <c r="G13" s="980">
        <v>14190</v>
      </c>
      <c r="H13" s="627" t="s">
        <v>590</v>
      </c>
      <c r="I13" s="627" t="s">
        <v>626</v>
      </c>
      <c r="J13" s="627" t="s">
        <v>668</v>
      </c>
      <c r="K13" s="977">
        <v>1.25</v>
      </c>
      <c r="L13" s="978">
        <v>1</v>
      </c>
      <c r="M13" s="985" t="s">
        <v>1511</v>
      </c>
      <c r="N13" s="1">
        <f t="shared" si="0"/>
        <v>1.641508104298802</v>
      </c>
      <c r="O13" s="1">
        <f t="shared" si="1"/>
        <v>164.15081042988021</v>
      </c>
    </row>
    <row r="14" spans="1:16" ht="142.5" customHeight="1">
      <c r="A14" s="976" t="s">
        <v>689</v>
      </c>
      <c r="B14" s="976" t="s">
        <v>676</v>
      </c>
      <c r="C14" s="627" t="s">
        <v>690</v>
      </c>
      <c r="D14" s="627" t="s">
        <v>678</v>
      </c>
      <c r="E14" s="976" t="s">
        <v>691</v>
      </c>
      <c r="F14" s="980">
        <v>18281</v>
      </c>
      <c r="G14" s="980">
        <v>17050</v>
      </c>
      <c r="H14" s="627" t="s">
        <v>590</v>
      </c>
      <c r="I14" s="627" t="s">
        <v>626</v>
      </c>
      <c r="J14" s="627" t="s">
        <v>668</v>
      </c>
      <c r="K14" s="977">
        <v>1</v>
      </c>
      <c r="L14" s="978">
        <v>1</v>
      </c>
      <c r="M14" s="985" t="s">
        <v>1512</v>
      </c>
      <c r="N14" s="1">
        <f t="shared" si="0"/>
        <v>1.0721994134897361</v>
      </c>
      <c r="O14" s="1">
        <f t="shared" si="1"/>
        <v>107.21994134897361</v>
      </c>
    </row>
    <row r="15" spans="1:16" ht="132.75" customHeight="1">
      <c r="A15" s="976" t="s">
        <v>692</v>
      </c>
      <c r="B15" s="976" t="s">
        <v>693</v>
      </c>
      <c r="C15" s="627" t="s">
        <v>694</v>
      </c>
      <c r="D15" s="627" t="s">
        <v>678</v>
      </c>
      <c r="E15" s="976" t="s">
        <v>695</v>
      </c>
      <c r="F15" s="980">
        <v>5588999</v>
      </c>
      <c r="G15" s="980">
        <v>6868342</v>
      </c>
      <c r="H15" s="627" t="s">
        <v>590</v>
      </c>
      <c r="I15" s="627" t="s">
        <v>626</v>
      </c>
      <c r="J15" s="627" t="s">
        <v>668</v>
      </c>
      <c r="K15" s="977">
        <v>0.86</v>
      </c>
      <c r="L15" s="978">
        <v>1</v>
      </c>
      <c r="M15" s="985" t="s">
        <v>1513</v>
      </c>
      <c r="N15" s="1">
        <f t="shared" si="0"/>
        <v>0.81373335806516334</v>
      </c>
      <c r="O15" s="1">
        <f t="shared" si="1"/>
        <v>81.373335806516337</v>
      </c>
    </row>
    <row r="16" spans="1:16" ht="139.5" customHeight="1">
      <c r="A16" s="976" t="s">
        <v>696</v>
      </c>
      <c r="B16" s="976" t="s">
        <v>693</v>
      </c>
      <c r="C16" s="627" t="s">
        <v>697</v>
      </c>
      <c r="D16" s="627" t="s">
        <v>678</v>
      </c>
      <c r="E16" s="976" t="s">
        <v>1514</v>
      </c>
      <c r="F16" s="980">
        <v>5588999</v>
      </c>
      <c r="G16" s="980">
        <v>631661</v>
      </c>
      <c r="H16" s="627" t="s">
        <v>590</v>
      </c>
      <c r="I16" s="627" t="s">
        <v>626</v>
      </c>
      <c r="J16" s="627" t="s">
        <v>698</v>
      </c>
      <c r="K16" s="627">
        <v>5</v>
      </c>
      <c r="L16" s="986">
        <v>9.2100000000000009</v>
      </c>
      <c r="M16" s="987" t="s">
        <v>1515</v>
      </c>
      <c r="N16" s="1">
        <f t="shared" si="0"/>
        <v>8.8480989011510918</v>
      </c>
      <c r="O16" s="1">
        <f t="shared" si="1"/>
        <v>884.80989011510917</v>
      </c>
    </row>
    <row r="17" spans="1:16" ht="96" customHeight="1">
      <c r="A17" s="976" t="s">
        <v>699</v>
      </c>
      <c r="B17" s="976" t="s">
        <v>693</v>
      </c>
      <c r="C17" s="627" t="s">
        <v>700</v>
      </c>
      <c r="D17" s="627" t="s">
        <v>678</v>
      </c>
      <c r="E17" s="976" t="s">
        <v>701</v>
      </c>
      <c r="F17" s="980">
        <v>866</v>
      </c>
      <c r="G17" s="980">
        <v>1146</v>
      </c>
      <c r="H17" s="627" t="s">
        <v>590</v>
      </c>
      <c r="I17" s="627" t="s">
        <v>626</v>
      </c>
      <c r="J17" s="627" t="s">
        <v>698</v>
      </c>
      <c r="K17" s="627">
        <v>3</v>
      </c>
      <c r="L17" s="986">
        <v>1.4</v>
      </c>
      <c r="M17" s="987" t="s">
        <v>1516</v>
      </c>
      <c r="N17" s="1">
        <f t="shared" si="0"/>
        <v>0.75567190226876091</v>
      </c>
    </row>
    <row r="18" spans="1:16" ht="116.25" customHeight="1">
      <c r="A18" s="976" t="s">
        <v>702</v>
      </c>
      <c r="B18" s="976" t="s">
        <v>693</v>
      </c>
      <c r="C18" s="627" t="s">
        <v>703</v>
      </c>
      <c r="D18" s="627" t="s">
        <v>678</v>
      </c>
      <c r="E18" s="976" t="s">
        <v>704</v>
      </c>
      <c r="F18" s="980">
        <v>27677</v>
      </c>
      <c r="G18" s="980">
        <v>47108</v>
      </c>
      <c r="H18" s="627" t="s">
        <v>590</v>
      </c>
      <c r="I18" s="627" t="s">
        <v>591</v>
      </c>
      <c r="J18" s="627" t="s">
        <v>668</v>
      </c>
      <c r="K18" s="984">
        <v>1.7000000000000001E-2</v>
      </c>
      <c r="L18" s="981">
        <v>0.41199999999999998</v>
      </c>
      <c r="M18" s="988" t="s">
        <v>1517</v>
      </c>
      <c r="N18" s="1">
        <f t="shared" si="0"/>
        <v>0.58752228920777783</v>
      </c>
      <c r="O18" s="1">
        <f>+N18-1</f>
        <v>-0.41247771079222217</v>
      </c>
      <c r="P18" s="1">
        <f>+O18*100</f>
        <v>-41.247771079222218</v>
      </c>
    </row>
    <row r="19" spans="1:16" ht="154.5" customHeight="1">
      <c r="A19" s="976" t="s">
        <v>705</v>
      </c>
      <c r="B19" s="976" t="s">
        <v>693</v>
      </c>
      <c r="C19" s="627" t="s">
        <v>706</v>
      </c>
      <c r="D19" s="627" t="s">
        <v>678</v>
      </c>
      <c r="E19" s="976" t="s">
        <v>707</v>
      </c>
      <c r="F19" s="989">
        <v>205</v>
      </c>
      <c r="G19" s="980">
        <v>175</v>
      </c>
      <c r="H19" s="627" t="s">
        <v>590</v>
      </c>
      <c r="I19" s="627" t="s">
        <v>626</v>
      </c>
      <c r="J19" s="990" t="s">
        <v>668</v>
      </c>
      <c r="K19" s="977">
        <v>1.23</v>
      </c>
      <c r="L19" s="978">
        <v>1</v>
      </c>
      <c r="M19" s="985" t="s">
        <v>1518</v>
      </c>
      <c r="N19" s="1">
        <f t="shared" si="0"/>
        <v>1.1714285714285715</v>
      </c>
      <c r="O19" s="1">
        <f t="shared" ref="O19:O24" si="2">+N19*100</f>
        <v>117.14285714285715</v>
      </c>
    </row>
    <row r="20" spans="1:16" ht="109.5" customHeight="1">
      <c r="A20" s="976" t="s">
        <v>708</v>
      </c>
      <c r="B20" s="976" t="s">
        <v>693</v>
      </c>
      <c r="C20" s="627" t="s">
        <v>709</v>
      </c>
      <c r="D20" s="627" t="s">
        <v>678</v>
      </c>
      <c r="E20" s="976" t="s">
        <v>710</v>
      </c>
      <c r="F20" s="980">
        <v>29569</v>
      </c>
      <c r="G20" s="980">
        <v>23600</v>
      </c>
      <c r="H20" s="627" t="s">
        <v>590</v>
      </c>
      <c r="I20" s="627" t="s">
        <v>626</v>
      </c>
      <c r="J20" s="630" t="s">
        <v>668</v>
      </c>
      <c r="K20" s="977">
        <v>0.84</v>
      </c>
      <c r="L20" s="978">
        <v>1</v>
      </c>
      <c r="M20" s="985" t="s">
        <v>1519</v>
      </c>
      <c r="N20" s="1">
        <f t="shared" si="0"/>
        <v>1.2529237288135593</v>
      </c>
      <c r="O20" s="1">
        <f t="shared" si="2"/>
        <v>125.29237288135593</v>
      </c>
    </row>
    <row r="21" spans="1:16" ht="272.25" customHeight="1">
      <c r="A21" s="976" t="s">
        <v>711</v>
      </c>
      <c r="B21" s="976" t="s">
        <v>693</v>
      </c>
      <c r="C21" s="627" t="s">
        <v>712</v>
      </c>
      <c r="D21" s="627" t="s">
        <v>678</v>
      </c>
      <c r="E21" s="976" t="s">
        <v>713</v>
      </c>
      <c r="F21" s="980">
        <v>21436</v>
      </c>
      <c r="G21" s="980">
        <v>11790</v>
      </c>
      <c r="H21" s="627" t="s">
        <v>590</v>
      </c>
      <c r="I21" s="627" t="s">
        <v>626</v>
      </c>
      <c r="J21" s="630" t="s">
        <v>668</v>
      </c>
      <c r="K21" s="977">
        <v>1.25</v>
      </c>
      <c r="L21" s="978">
        <v>1</v>
      </c>
      <c r="M21" s="985" t="s">
        <v>1520</v>
      </c>
      <c r="N21" s="1">
        <f t="shared" si="0"/>
        <v>1.8181509754028837</v>
      </c>
      <c r="O21" s="1">
        <f t="shared" si="2"/>
        <v>181.81509754028838</v>
      </c>
    </row>
    <row r="22" spans="1:16" ht="159.75" customHeight="1">
      <c r="A22" s="976" t="s">
        <v>714</v>
      </c>
      <c r="B22" s="976" t="s">
        <v>693</v>
      </c>
      <c r="C22" s="627" t="s">
        <v>715</v>
      </c>
      <c r="D22" s="627" t="s">
        <v>678</v>
      </c>
      <c r="E22" s="976" t="s">
        <v>716</v>
      </c>
      <c r="F22" s="980">
        <v>1857</v>
      </c>
      <c r="G22" s="980">
        <v>2400</v>
      </c>
      <c r="H22" s="627" t="s">
        <v>590</v>
      </c>
      <c r="I22" s="627" t="s">
        <v>626</v>
      </c>
      <c r="J22" s="630" t="s">
        <v>668</v>
      </c>
      <c r="K22" s="977">
        <v>0.93</v>
      </c>
      <c r="L22" s="978">
        <v>1</v>
      </c>
      <c r="M22" s="991" t="s">
        <v>1521</v>
      </c>
      <c r="N22" s="1">
        <f t="shared" si="0"/>
        <v>0.77375000000000005</v>
      </c>
      <c r="O22" s="1">
        <f t="shared" si="2"/>
        <v>77.375</v>
      </c>
    </row>
    <row r="23" spans="1:16" ht="88.5" customHeight="1">
      <c r="A23" s="976" t="s">
        <v>717</v>
      </c>
      <c r="B23" s="976" t="s">
        <v>693</v>
      </c>
      <c r="C23" s="627" t="s">
        <v>718</v>
      </c>
      <c r="D23" s="627" t="s">
        <v>678</v>
      </c>
      <c r="E23" s="976" t="s">
        <v>719</v>
      </c>
      <c r="F23" s="980">
        <v>18281</v>
      </c>
      <c r="G23" s="980">
        <v>17050</v>
      </c>
      <c r="H23" s="627" t="s">
        <v>590</v>
      </c>
      <c r="I23" s="627" t="s">
        <v>626</v>
      </c>
      <c r="J23" s="630" t="s">
        <v>668</v>
      </c>
      <c r="K23" s="977">
        <v>0.98</v>
      </c>
      <c r="L23" s="978">
        <v>1</v>
      </c>
      <c r="M23" s="985" t="s">
        <v>1522</v>
      </c>
      <c r="N23" s="1">
        <f t="shared" si="0"/>
        <v>1.0721994134897361</v>
      </c>
      <c r="O23" s="1">
        <f t="shared" si="2"/>
        <v>107.21994134897361</v>
      </c>
    </row>
    <row r="24" spans="1:16" ht="111.75" customHeight="1">
      <c r="A24" s="976" t="s">
        <v>720</v>
      </c>
      <c r="B24" s="976" t="s">
        <v>693</v>
      </c>
      <c r="C24" s="627" t="s">
        <v>721</v>
      </c>
      <c r="D24" s="627" t="s">
        <v>678</v>
      </c>
      <c r="E24" s="976" t="s">
        <v>722</v>
      </c>
      <c r="F24" s="980">
        <v>22709</v>
      </c>
      <c r="G24" s="980">
        <v>18281</v>
      </c>
      <c r="H24" s="627" t="s">
        <v>590</v>
      </c>
      <c r="I24" s="627" t="s">
        <v>626</v>
      </c>
      <c r="J24" s="630" t="s">
        <v>698</v>
      </c>
      <c r="K24" s="627">
        <v>8</v>
      </c>
      <c r="L24" s="992">
        <v>1.3</v>
      </c>
      <c r="M24" s="993" t="s">
        <v>1523</v>
      </c>
      <c r="N24" s="1">
        <f t="shared" si="0"/>
        <v>1.2422186970078224</v>
      </c>
      <c r="O24" s="1">
        <f t="shared" si="2"/>
        <v>124.22186970078224</v>
      </c>
    </row>
    <row r="25" spans="1:16">
      <c r="A25" s="631"/>
      <c r="B25" s="631"/>
      <c r="C25" s="631"/>
      <c r="D25" s="632"/>
      <c r="E25" s="632"/>
      <c r="F25" s="632"/>
      <c r="G25" s="632"/>
      <c r="H25" s="632"/>
      <c r="I25" s="632"/>
      <c r="J25" s="632"/>
      <c r="K25" s="631"/>
      <c r="L25" s="631"/>
      <c r="M25" s="631"/>
    </row>
    <row r="26" spans="1:16">
      <c r="A26" s="631"/>
      <c r="B26" s="631"/>
      <c r="C26" s="631"/>
      <c r="D26" s="632"/>
      <c r="E26" s="632"/>
      <c r="F26" s="632"/>
      <c r="G26" s="632"/>
      <c r="H26" s="632"/>
      <c r="I26" s="632"/>
      <c r="J26" s="632"/>
      <c r="K26" s="631"/>
      <c r="L26" s="631"/>
      <c r="M26" s="631"/>
    </row>
    <row r="27" spans="1:16">
      <c r="A27" s="633"/>
      <c r="B27" s="634"/>
      <c r="C27" s="634"/>
      <c r="D27" s="634"/>
      <c r="E27" s="635"/>
      <c r="F27" s="635"/>
      <c r="G27" s="635"/>
      <c r="H27" s="635"/>
      <c r="I27" s="634"/>
      <c r="J27" s="635"/>
      <c r="K27" s="635"/>
      <c r="L27" s="635"/>
      <c r="M27" s="635"/>
    </row>
    <row r="28" spans="1:16" s="7" customFormat="1" ht="12">
      <c r="C28" s="634"/>
      <c r="D28" s="634"/>
      <c r="E28" s="635"/>
      <c r="F28" s="635"/>
      <c r="G28" s="635"/>
      <c r="H28" s="635"/>
      <c r="I28" s="634"/>
      <c r="J28" s="635"/>
      <c r="K28" s="635"/>
      <c r="L28" s="635"/>
      <c r="M28" s="635"/>
    </row>
    <row r="29" spans="1:16" s="7" customFormat="1">
      <c r="A29" s="636" t="s">
        <v>13</v>
      </c>
      <c r="B29" s="1455"/>
      <c r="C29" s="1455"/>
      <c r="D29" s="637"/>
      <c r="E29" s="638"/>
      <c r="F29" s="638"/>
      <c r="G29" s="638"/>
      <c r="H29" s="638"/>
      <c r="I29" s="636" t="s">
        <v>1153</v>
      </c>
      <c r="J29" s="1456"/>
      <c r="K29" s="1456"/>
      <c r="L29" s="1456"/>
      <c r="M29" s="639"/>
    </row>
    <row r="30" spans="1:16" ht="46.5" customHeight="1">
      <c r="A30" s="7"/>
      <c r="B30" s="1457" t="s">
        <v>723</v>
      </c>
      <c r="C30" s="1457"/>
      <c r="D30" s="640"/>
      <c r="E30" s="640"/>
      <c r="F30" s="639"/>
      <c r="G30" s="639"/>
      <c r="H30" s="639"/>
      <c r="I30" s="639"/>
      <c r="J30" s="1458" t="s">
        <v>724</v>
      </c>
      <c r="K30" s="1458"/>
      <c r="L30" s="1458"/>
      <c r="M30" s="639"/>
    </row>
    <row r="31" spans="1:16" ht="15">
      <c r="A31" s="641"/>
      <c r="B31" s="639"/>
      <c r="C31" s="639"/>
      <c r="D31" s="639"/>
      <c r="E31" s="639"/>
      <c r="F31" s="639"/>
      <c r="G31" s="639"/>
      <c r="H31" s="639"/>
      <c r="I31" s="639"/>
      <c r="J31" s="639"/>
      <c r="K31" s="639"/>
      <c r="L31" s="639"/>
      <c r="M31" s="639"/>
    </row>
  </sheetData>
  <mergeCells count="7">
    <mergeCell ref="B30:C30"/>
    <mergeCell ref="J30:L30"/>
    <mergeCell ref="A1:M1"/>
    <mergeCell ref="A3:M3"/>
    <mergeCell ref="A5:M5"/>
    <mergeCell ref="B29:C29"/>
    <mergeCell ref="J29:L29"/>
  </mergeCells>
  <conditionalFormatting sqref="A2 A4">
    <cfRule type="cellIs" dxfId="13"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50" fitToHeight="2" orientation="landscape" r:id="rId1"/>
  <headerFooter scaleWithDoc="0" alignWithMargins="0">
    <oddHeader>&amp;L&amp;G&amp;R&amp;G</oddHeader>
    <oddFooter>&amp;R&amp;G</oddFooter>
  </headerFooter>
  <rowBreaks count="3" manualBreakCount="3">
    <brk id="12" max="12" man="1"/>
    <brk id="18" max="12" man="1"/>
    <brk id="22" max="12"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N28"/>
  <sheetViews>
    <sheetView showGridLines="0" view="pageBreakPreview" zoomScale="80" zoomScaleNormal="70" zoomScaleSheetLayoutView="80" workbookViewId="0">
      <selection activeCell="A10" sqref="A10"/>
    </sheetView>
  </sheetViews>
  <sheetFormatPr baseColWidth="10" defaultColWidth="8.7109375" defaultRowHeight="13.5"/>
  <cols>
    <col min="1" max="1" width="30.7109375" style="1" customWidth="1"/>
    <col min="2" max="2" width="30.7109375" style="7" customWidth="1"/>
    <col min="3" max="4" width="17.7109375" style="7" customWidth="1"/>
    <col min="5" max="5" width="18.7109375" style="7" customWidth="1"/>
    <col min="6" max="6" width="16.28515625" style="7" customWidth="1"/>
    <col min="7" max="7" width="17.7109375" style="7" customWidth="1"/>
    <col min="8" max="8" width="17.140625" style="7" customWidth="1"/>
    <col min="9" max="9" width="17.7109375" style="7" customWidth="1"/>
    <col min="10" max="10" width="17" style="7" customWidth="1"/>
    <col min="11" max="11" width="17.7109375" style="7" customWidth="1"/>
    <col min="12" max="12" width="15.7109375" style="7" customWidth="1"/>
    <col min="13" max="13" width="16.140625" style="7" customWidth="1"/>
    <col min="14" max="14" width="3.140625" style="1" customWidth="1"/>
    <col min="15" max="17" width="8.7109375" style="1"/>
    <col min="18" max="18" width="19.140625" style="1" customWidth="1"/>
    <col min="19" max="16384" width="8.7109375" style="1"/>
  </cols>
  <sheetData>
    <row r="1" spans="1:14" ht="22.9" customHeight="1">
      <c r="A1" s="1449" t="s">
        <v>160</v>
      </c>
      <c r="B1" s="1450"/>
      <c r="C1" s="1450"/>
      <c r="D1" s="1450"/>
      <c r="E1" s="1450"/>
      <c r="F1" s="1450"/>
      <c r="G1" s="1450"/>
      <c r="H1" s="1450"/>
      <c r="I1" s="1450"/>
      <c r="J1" s="1450"/>
      <c r="K1" s="1450"/>
      <c r="L1" s="1450"/>
      <c r="M1" s="1451"/>
    </row>
    <row r="2" spans="1:14" ht="6.6" customHeight="1">
      <c r="A2" s="608"/>
      <c r="B2" s="609"/>
      <c r="C2" s="609"/>
      <c r="D2" s="609"/>
      <c r="E2" s="609"/>
      <c r="F2" s="609"/>
      <c r="G2" s="609"/>
      <c r="H2" s="609"/>
      <c r="I2" s="609"/>
      <c r="J2" s="609"/>
      <c r="K2" s="609"/>
      <c r="L2" s="609"/>
      <c r="M2" s="609"/>
    </row>
    <row r="3" spans="1:14" ht="22.9" customHeight="1">
      <c r="A3" s="1452" t="s">
        <v>761</v>
      </c>
      <c r="B3" s="1453"/>
      <c r="C3" s="1453"/>
      <c r="D3" s="1453"/>
      <c r="E3" s="1453"/>
      <c r="F3" s="1453"/>
      <c r="G3" s="1453"/>
      <c r="H3" s="1453"/>
      <c r="I3" s="1453"/>
      <c r="J3" s="1453"/>
      <c r="K3" s="1453"/>
      <c r="L3" s="1453"/>
      <c r="M3" s="1454"/>
      <c r="N3" s="3"/>
    </row>
    <row r="4" spans="1:14" ht="6.6" customHeight="1">
      <c r="A4" s="608"/>
      <c r="B4" s="609"/>
      <c r="C4" s="609"/>
      <c r="D4" s="609"/>
      <c r="E4" s="609"/>
      <c r="F4" s="609"/>
      <c r="G4" s="609"/>
      <c r="H4" s="609"/>
      <c r="I4" s="609"/>
      <c r="J4" s="609"/>
      <c r="K4" s="609"/>
      <c r="L4" s="609"/>
      <c r="M4" s="609"/>
    </row>
    <row r="5" spans="1:14" ht="22.9" customHeight="1">
      <c r="A5" s="1452" t="s">
        <v>762</v>
      </c>
      <c r="B5" s="1453"/>
      <c r="C5" s="1453"/>
      <c r="D5" s="1453"/>
      <c r="E5" s="1453"/>
      <c r="F5" s="1453"/>
      <c r="G5" s="1453"/>
      <c r="H5" s="1453"/>
      <c r="I5" s="1453"/>
      <c r="J5" s="1453"/>
      <c r="K5" s="1453"/>
      <c r="L5" s="1453"/>
      <c r="M5" s="1454"/>
      <c r="N5" s="3"/>
    </row>
    <row r="6" spans="1:14" ht="6.75" customHeight="1">
      <c r="A6" s="610"/>
      <c r="B6" s="610"/>
      <c r="C6" s="610"/>
      <c r="D6" s="610"/>
      <c r="E6" s="610"/>
      <c r="F6" s="610"/>
      <c r="G6" s="610"/>
      <c r="H6" s="610"/>
      <c r="I6" s="610"/>
      <c r="J6" s="610"/>
      <c r="K6" s="610"/>
      <c r="L6" s="610"/>
      <c r="M6" s="610"/>
    </row>
    <row r="7" spans="1:14" ht="47.25" customHeight="1">
      <c r="A7" s="203" t="s">
        <v>727</v>
      </c>
      <c r="B7" s="203" t="s">
        <v>728</v>
      </c>
      <c r="C7" s="203" t="s">
        <v>575</v>
      </c>
      <c r="D7" s="203" t="s">
        <v>576</v>
      </c>
      <c r="E7" s="203" t="s">
        <v>577</v>
      </c>
      <c r="F7" s="203" t="s">
        <v>578</v>
      </c>
      <c r="G7" s="203" t="s">
        <v>579</v>
      </c>
      <c r="H7" s="203" t="s">
        <v>580</v>
      </c>
      <c r="I7" s="203" t="s">
        <v>581</v>
      </c>
      <c r="J7" s="203" t="s">
        <v>121</v>
      </c>
      <c r="K7" s="203" t="s">
        <v>582</v>
      </c>
      <c r="L7" s="203" t="s">
        <v>583</v>
      </c>
      <c r="M7" s="203" t="s">
        <v>584</v>
      </c>
      <c r="N7" s="4"/>
    </row>
    <row r="8" spans="1:14" ht="83.45" customHeight="1">
      <c r="A8" s="1012" t="s">
        <v>763</v>
      </c>
      <c r="B8" s="1462" t="s">
        <v>764</v>
      </c>
      <c r="C8" s="1013" t="s">
        <v>765</v>
      </c>
      <c r="D8" s="649" t="s">
        <v>666</v>
      </c>
      <c r="E8" s="1014" t="s">
        <v>766</v>
      </c>
      <c r="F8" s="1015" t="s">
        <v>731</v>
      </c>
      <c r="G8" s="1016" t="s">
        <v>731</v>
      </c>
      <c r="H8" s="1017" t="s">
        <v>590</v>
      </c>
      <c r="I8" s="650" t="s">
        <v>591</v>
      </c>
      <c r="J8" s="1016" t="s">
        <v>732</v>
      </c>
      <c r="K8" s="1016" t="s">
        <v>767</v>
      </c>
      <c r="L8" s="1016" t="s">
        <v>1524</v>
      </c>
      <c r="M8" s="1016" t="s">
        <v>768</v>
      </c>
      <c r="N8" s="5"/>
    </row>
    <row r="9" spans="1:14" ht="83.45" customHeight="1">
      <c r="A9" s="1012" t="s">
        <v>769</v>
      </c>
      <c r="B9" s="1462"/>
      <c r="C9" s="1013" t="s">
        <v>765</v>
      </c>
      <c r="D9" s="649" t="s">
        <v>666</v>
      </c>
      <c r="E9" s="1014" t="s">
        <v>770</v>
      </c>
      <c r="F9" s="1015" t="s">
        <v>731</v>
      </c>
      <c r="G9" s="1016" t="s">
        <v>731</v>
      </c>
      <c r="H9" s="1017" t="s">
        <v>590</v>
      </c>
      <c r="I9" s="650" t="s">
        <v>591</v>
      </c>
      <c r="J9" s="1016" t="s">
        <v>732</v>
      </c>
      <c r="K9" s="1016" t="s">
        <v>771</v>
      </c>
      <c r="L9" s="1016" t="s">
        <v>1524</v>
      </c>
      <c r="M9" s="1016" t="s">
        <v>768</v>
      </c>
      <c r="N9" s="5"/>
    </row>
    <row r="10" spans="1:14" ht="103.5" customHeight="1">
      <c r="A10" s="1018" t="s">
        <v>772</v>
      </c>
      <c r="B10" s="1462" t="s">
        <v>773</v>
      </c>
      <c r="C10" s="1013" t="s">
        <v>774</v>
      </c>
      <c r="D10" s="651" t="s">
        <v>666</v>
      </c>
      <c r="E10" s="1014" t="s">
        <v>775</v>
      </c>
      <c r="F10" s="652">
        <v>360102</v>
      </c>
      <c r="G10" s="652">
        <v>539444</v>
      </c>
      <c r="H10" s="1019" t="s">
        <v>590</v>
      </c>
      <c r="I10" s="653" t="s">
        <v>591</v>
      </c>
      <c r="J10" s="1016" t="s">
        <v>732</v>
      </c>
      <c r="K10" s="1020" t="s">
        <v>776</v>
      </c>
      <c r="L10" s="1021">
        <v>481169</v>
      </c>
      <c r="M10" s="1022">
        <f>((F10/G10)-1)</f>
        <v>-0.33245712251874149</v>
      </c>
      <c r="N10" s="5"/>
    </row>
    <row r="11" spans="1:14" ht="118.5" customHeight="1">
      <c r="A11" s="1018" t="s">
        <v>1534</v>
      </c>
      <c r="B11" s="1462"/>
      <c r="C11" s="1013" t="s">
        <v>777</v>
      </c>
      <c r="D11" s="651" t="s">
        <v>666</v>
      </c>
      <c r="E11" s="1014" t="s">
        <v>778</v>
      </c>
      <c r="F11" s="652">
        <v>314232</v>
      </c>
      <c r="G11" s="1023">
        <v>266660</v>
      </c>
      <c r="H11" s="1019" t="s">
        <v>590</v>
      </c>
      <c r="I11" s="653" t="s">
        <v>591</v>
      </c>
      <c r="J11" s="1016" t="s">
        <v>732</v>
      </c>
      <c r="K11" s="1024">
        <v>-9.4000000000000004E-3</v>
      </c>
      <c r="L11" s="1021">
        <f>G11</f>
        <v>266660</v>
      </c>
      <c r="M11" s="1022">
        <f>(F11/G11)</f>
        <v>1.1783994599864998</v>
      </c>
      <c r="N11" s="5"/>
    </row>
    <row r="12" spans="1:14" ht="83.45" customHeight="1">
      <c r="A12" s="1018" t="s">
        <v>779</v>
      </c>
      <c r="B12" s="1018" t="s">
        <v>780</v>
      </c>
      <c r="C12" s="1013" t="s">
        <v>677</v>
      </c>
      <c r="D12" s="1013" t="s">
        <v>678</v>
      </c>
      <c r="E12" s="1025" t="s">
        <v>781</v>
      </c>
      <c r="F12" s="1026">
        <v>740848</v>
      </c>
      <c r="G12" s="1015">
        <v>799066</v>
      </c>
      <c r="H12" s="1015" t="s">
        <v>590</v>
      </c>
      <c r="I12" s="1015" t="s">
        <v>626</v>
      </c>
      <c r="J12" s="1015" t="s">
        <v>782</v>
      </c>
      <c r="K12" s="1027">
        <v>0.9</v>
      </c>
      <c r="L12" s="1021">
        <f>G12</f>
        <v>799066</v>
      </c>
      <c r="M12" s="1022">
        <f>(F12/G12)</f>
        <v>0.92714243879729585</v>
      </c>
      <c r="N12" s="6"/>
    </row>
    <row r="13" spans="1:14" ht="93.75" customHeight="1">
      <c r="A13" s="1018" t="s">
        <v>783</v>
      </c>
      <c r="B13" s="1018" t="s">
        <v>784</v>
      </c>
      <c r="C13" s="1013" t="s">
        <v>681</v>
      </c>
      <c r="D13" s="1013" t="s">
        <v>678</v>
      </c>
      <c r="E13" s="1025" t="s">
        <v>785</v>
      </c>
      <c r="F13" s="1026">
        <v>99585</v>
      </c>
      <c r="G13" s="1015">
        <v>103314</v>
      </c>
      <c r="H13" s="1015" t="s">
        <v>590</v>
      </c>
      <c r="I13" s="1015" t="s">
        <v>626</v>
      </c>
      <c r="J13" s="1015" t="s">
        <v>782</v>
      </c>
      <c r="K13" s="1027">
        <v>0.9</v>
      </c>
      <c r="L13" s="654">
        <f>G13</f>
        <v>103314</v>
      </c>
      <c r="M13" s="1022">
        <f t="shared" ref="M13:M20" si="0">(F13/G13)</f>
        <v>0.96390615018293746</v>
      </c>
    </row>
    <row r="14" spans="1:14" ht="108">
      <c r="A14" s="1025" t="s">
        <v>786</v>
      </c>
      <c r="B14" s="1025" t="s">
        <v>787</v>
      </c>
      <c r="C14" s="1015" t="s">
        <v>684</v>
      </c>
      <c r="D14" s="1015" t="s">
        <v>678</v>
      </c>
      <c r="E14" s="1025" t="s">
        <v>788</v>
      </c>
      <c r="F14" s="1028">
        <v>59582</v>
      </c>
      <c r="G14" s="1015">
        <v>85201</v>
      </c>
      <c r="H14" s="1015" t="s">
        <v>590</v>
      </c>
      <c r="I14" s="1015" t="s">
        <v>626</v>
      </c>
      <c r="J14" s="1015" t="s">
        <v>782</v>
      </c>
      <c r="K14" s="1029">
        <f>F14/G14</f>
        <v>0.69931104095022356</v>
      </c>
      <c r="L14" s="1030">
        <v>57260</v>
      </c>
      <c r="M14" s="1022">
        <f t="shared" si="0"/>
        <v>0.69931104095022356</v>
      </c>
    </row>
    <row r="15" spans="1:14" ht="84">
      <c r="A15" s="1025" t="s">
        <v>789</v>
      </c>
      <c r="B15" s="1025" t="s">
        <v>1535</v>
      </c>
      <c r="C15" s="1015" t="s">
        <v>687</v>
      </c>
      <c r="D15" s="1015" t="s">
        <v>678</v>
      </c>
      <c r="E15" s="1025" t="s">
        <v>1536</v>
      </c>
      <c r="F15" s="1028">
        <v>164789</v>
      </c>
      <c r="G15" s="1015">
        <v>230836</v>
      </c>
      <c r="H15" s="1015" t="s">
        <v>606</v>
      </c>
      <c r="I15" s="1015" t="s">
        <v>626</v>
      </c>
      <c r="J15" s="1015" t="s">
        <v>782</v>
      </c>
      <c r="K15" s="1029">
        <v>0.9</v>
      </c>
      <c r="L15" s="1030">
        <v>133866</v>
      </c>
      <c r="M15" s="1022">
        <f>(F15/G15)</f>
        <v>0.71387911764196221</v>
      </c>
    </row>
    <row r="16" spans="1:14" ht="72">
      <c r="A16" s="1018" t="s">
        <v>790</v>
      </c>
      <c r="B16" s="1018" t="s">
        <v>791</v>
      </c>
      <c r="C16" s="1013" t="s">
        <v>690</v>
      </c>
      <c r="D16" s="1013" t="s">
        <v>678</v>
      </c>
      <c r="E16" s="1025" t="s">
        <v>792</v>
      </c>
      <c r="F16" s="1031">
        <v>140058</v>
      </c>
      <c r="G16" s="1026">
        <v>117954</v>
      </c>
      <c r="H16" s="1015" t="s">
        <v>590</v>
      </c>
      <c r="I16" s="1015" t="s">
        <v>626</v>
      </c>
      <c r="J16" s="1015" t="s">
        <v>1142</v>
      </c>
      <c r="K16" s="1027">
        <v>0.95</v>
      </c>
      <c r="L16" s="1030">
        <v>360314</v>
      </c>
      <c r="M16" s="1022">
        <f t="shared" si="0"/>
        <v>1.187395086220052</v>
      </c>
    </row>
    <row r="17" spans="1:14" ht="68.25" customHeight="1">
      <c r="A17" s="1025" t="s">
        <v>1537</v>
      </c>
      <c r="B17" s="1025" t="s">
        <v>793</v>
      </c>
      <c r="C17" s="1015" t="s">
        <v>694</v>
      </c>
      <c r="D17" s="1015" t="s">
        <v>678</v>
      </c>
      <c r="E17" s="1025" t="s">
        <v>794</v>
      </c>
      <c r="F17" s="1028">
        <v>117355</v>
      </c>
      <c r="G17" s="1015">
        <v>133866</v>
      </c>
      <c r="H17" s="1015" t="s">
        <v>590</v>
      </c>
      <c r="I17" s="1015" t="s">
        <v>626</v>
      </c>
      <c r="J17" s="1015" t="s">
        <v>782</v>
      </c>
      <c r="K17" s="1029">
        <v>0.9</v>
      </c>
      <c r="L17" s="1030">
        <f>G17</f>
        <v>133866</v>
      </c>
      <c r="M17" s="1022">
        <f t="shared" si="0"/>
        <v>0.87666024233188411</v>
      </c>
    </row>
    <row r="18" spans="1:14" ht="84">
      <c r="A18" s="1018" t="s">
        <v>795</v>
      </c>
      <c r="B18" s="1018" t="s">
        <v>796</v>
      </c>
      <c r="C18" s="1013" t="s">
        <v>700</v>
      </c>
      <c r="D18" s="1013" t="s">
        <v>678</v>
      </c>
      <c r="E18" s="1025" t="s">
        <v>797</v>
      </c>
      <c r="F18" s="1028">
        <v>5800</v>
      </c>
      <c r="G18" s="1015">
        <v>5800</v>
      </c>
      <c r="H18" s="1015" t="s">
        <v>590</v>
      </c>
      <c r="I18" s="1015" t="s">
        <v>626</v>
      </c>
      <c r="J18" s="1015" t="s">
        <v>782</v>
      </c>
      <c r="K18" s="1027">
        <v>0.9</v>
      </c>
      <c r="L18" s="1030">
        <v>5800</v>
      </c>
      <c r="M18" s="1022">
        <f t="shared" si="0"/>
        <v>1</v>
      </c>
    </row>
    <row r="19" spans="1:14" ht="84">
      <c r="A19" s="1018" t="s">
        <v>798</v>
      </c>
      <c r="B19" s="1018" t="s">
        <v>799</v>
      </c>
      <c r="C19" s="1013" t="s">
        <v>703</v>
      </c>
      <c r="D19" s="1013" t="s">
        <v>678</v>
      </c>
      <c r="E19" s="1025" t="s">
        <v>800</v>
      </c>
      <c r="F19" s="1028">
        <v>28</v>
      </c>
      <c r="G19" s="1015">
        <v>30</v>
      </c>
      <c r="H19" s="1015" t="s">
        <v>590</v>
      </c>
      <c r="I19" s="1015" t="s">
        <v>626</v>
      </c>
      <c r="J19" s="1015" t="s">
        <v>782</v>
      </c>
      <c r="K19" s="1027">
        <v>1</v>
      </c>
      <c r="L19" s="1030">
        <v>30</v>
      </c>
      <c r="M19" s="1022">
        <f t="shared" si="0"/>
        <v>0.93333333333333335</v>
      </c>
    </row>
    <row r="20" spans="1:14" ht="156">
      <c r="A20" s="1018" t="s">
        <v>1538</v>
      </c>
      <c r="B20" s="1018" t="s">
        <v>1539</v>
      </c>
      <c r="C20" s="1013" t="s">
        <v>709</v>
      </c>
      <c r="D20" s="1013" t="s">
        <v>678</v>
      </c>
      <c r="E20" s="1025" t="s">
        <v>1540</v>
      </c>
      <c r="F20" s="1026">
        <v>150417</v>
      </c>
      <c r="G20" s="1015">
        <v>193536</v>
      </c>
      <c r="H20" s="1015" t="s">
        <v>606</v>
      </c>
      <c r="I20" s="1015" t="s">
        <v>626</v>
      </c>
      <c r="J20" s="1015" t="s">
        <v>782</v>
      </c>
      <c r="K20" s="1027">
        <v>0.95</v>
      </c>
      <c r="L20" s="1030">
        <v>144099</v>
      </c>
      <c r="M20" s="1022">
        <f t="shared" si="0"/>
        <v>0.7772042410714286</v>
      </c>
    </row>
    <row r="21" spans="1:14" ht="72">
      <c r="A21" s="1018" t="s">
        <v>1541</v>
      </c>
      <c r="B21" s="1018" t="s">
        <v>1542</v>
      </c>
      <c r="C21" s="1013" t="s">
        <v>718</v>
      </c>
      <c r="D21" s="1013" t="s">
        <v>678</v>
      </c>
      <c r="E21" s="1025" t="s">
        <v>1543</v>
      </c>
      <c r="F21" s="1028">
        <v>12</v>
      </c>
      <c r="G21" s="1015">
        <v>12</v>
      </c>
      <c r="H21" s="1015" t="s">
        <v>606</v>
      </c>
      <c r="I21" s="1015" t="s">
        <v>626</v>
      </c>
      <c r="J21" s="1015" t="s">
        <v>782</v>
      </c>
      <c r="K21" s="1027">
        <v>0.95</v>
      </c>
      <c r="L21" s="1021">
        <v>12</v>
      </c>
      <c r="M21" s="1022">
        <f>(F21/G21)</f>
        <v>1</v>
      </c>
    </row>
    <row r="22" spans="1:14">
      <c r="A22" s="7" t="s">
        <v>1533</v>
      </c>
    </row>
    <row r="23" spans="1:14" ht="15">
      <c r="A23" s="8"/>
    </row>
    <row r="24" spans="1:14" ht="15">
      <c r="A24" s="8"/>
    </row>
    <row r="25" spans="1:14" ht="15">
      <c r="A25" s="8"/>
    </row>
    <row r="26" spans="1:14" ht="15.75">
      <c r="A26" s="1032" t="s">
        <v>13</v>
      </c>
      <c r="B26" s="1456"/>
      <c r="C26" s="1456"/>
      <c r="I26" s="1033" t="s">
        <v>1153</v>
      </c>
      <c r="J26" s="1463"/>
      <c r="K26" s="1463"/>
      <c r="L26" s="1463"/>
    </row>
    <row r="27" spans="1:14" ht="49.5" customHeight="1">
      <c r="A27" s="8"/>
      <c r="B27" s="1459" t="s">
        <v>1544</v>
      </c>
      <c r="C27" s="1460"/>
      <c r="I27" s="2"/>
      <c r="J27" s="1461" t="s">
        <v>724</v>
      </c>
      <c r="K27" s="1461"/>
      <c r="L27" s="1461"/>
    </row>
    <row r="28" spans="1:14" s="7" customFormat="1" ht="15">
      <c r="A28" s="626"/>
      <c r="B28" s="230"/>
      <c r="C28" s="230"/>
      <c r="D28" s="230"/>
      <c r="E28" s="230"/>
      <c r="F28" s="230"/>
      <c r="G28" s="230"/>
      <c r="H28" s="230"/>
      <c r="I28" s="230"/>
      <c r="J28" s="230"/>
      <c r="K28" s="230"/>
      <c r="L28" s="230"/>
      <c r="M28" s="230"/>
      <c r="N28" s="1"/>
    </row>
  </sheetData>
  <mergeCells count="9">
    <mergeCell ref="B27:C27"/>
    <mergeCell ref="J27:L27"/>
    <mergeCell ref="A1:M1"/>
    <mergeCell ref="A3:M3"/>
    <mergeCell ref="A5:M5"/>
    <mergeCell ref="B8:B9"/>
    <mergeCell ref="B10:B11"/>
    <mergeCell ref="B26:C26"/>
    <mergeCell ref="J26:L26"/>
  </mergeCells>
  <conditionalFormatting sqref="A2 A4">
    <cfRule type="cellIs" dxfId="12"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52" fitToHeight="0" orientation="landscape" r:id="rId1"/>
  <headerFooter scaleWithDoc="0" alignWithMargins="0">
    <oddHeader>&amp;L&amp;G&amp;R&amp;G</oddHead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E42"/>
    <pageSetUpPr fitToPage="1"/>
  </sheetPr>
  <dimension ref="A1:R40"/>
  <sheetViews>
    <sheetView showGridLines="0" view="pageBreakPreview" zoomScaleSheetLayoutView="100" workbookViewId="0">
      <selection activeCell="A37" sqref="A37"/>
    </sheetView>
  </sheetViews>
  <sheetFormatPr baseColWidth="10" defaultColWidth="11.42578125" defaultRowHeight="13.5"/>
  <cols>
    <col min="1" max="1" width="5.42578125" style="26" bestFit="1" customWidth="1"/>
    <col min="2" max="2" width="3.140625" style="26" customWidth="1"/>
    <col min="3" max="3" width="3.7109375" style="26" customWidth="1"/>
    <col min="4" max="4" width="4" style="26" customWidth="1"/>
    <col min="5" max="6" width="3.140625" style="26" customWidth="1"/>
    <col min="7" max="7" width="32.5703125" style="26" customWidth="1"/>
    <col min="8" max="8" width="8.42578125" style="26" customWidth="1"/>
    <col min="9" max="9" width="7.7109375" style="26" bestFit="1" customWidth="1"/>
    <col min="10" max="10" width="10.28515625" style="26" bestFit="1" customWidth="1"/>
    <col min="11" max="11" width="9.85546875" style="26" bestFit="1" customWidth="1"/>
    <col min="12" max="12" width="9.5703125" style="26" bestFit="1" customWidth="1"/>
    <col min="13" max="13" width="10.28515625" style="26" bestFit="1" customWidth="1"/>
    <col min="14" max="14" width="13.5703125" style="26" bestFit="1" customWidth="1"/>
    <col min="15" max="15" width="10.7109375" style="26" bestFit="1" customWidth="1"/>
    <col min="16" max="16" width="9" style="26" bestFit="1" customWidth="1"/>
    <col min="17" max="17" width="7.5703125" style="26" bestFit="1" customWidth="1"/>
    <col min="18" max="18" width="10.85546875" style="26" customWidth="1"/>
    <col min="19" max="16384" width="11.42578125" style="26"/>
  </cols>
  <sheetData>
    <row r="1" spans="1:18" s="316" customFormat="1" ht="20.25" customHeight="1">
      <c r="A1" s="1097" t="s">
        <v>124</v>
      </c>
      <c r="B1" s="1098"/>
      <c r="C1" s="1098"/>
      <c r="D1" s="1098"/>
      <c r="E1" s="1098"/>
      <c r="F1" s="1098"/>
      <c r="G1" s="1098"/>
      <c r="H1" s="1098"/>
      <c r="I1" s="1098"/>
      <c r="J1" s="1098"/>
      <c r="K1" s="1098"/>
      <c r="L1" s="1098"/>
      <c r="M1" s="1098"/>
      <c r="N1" s="1098"/>
      <c r="O1" s="1098"/>
      <c r="P1" s="1098"/>
      <c r="Q1" s="1098"/>
      <c r="R1" s="1099"/>
    </row>
    <row r="2" spans="1:18" s="316" customFormat="1" ht="12.75" customHeight="1">
      <c r="A2" s="355"/>
      <c r="B2" s="356"/>
      <c r="C2" s="356"/>
      <c r="D2" s="356"/>
      <c r="E2" s="357"/>
      <c r="F2" s="357"/>
      <c r="G2" s="357"/>
      <c r="H2" s="357"/>
      <c r="I2" s="357"/>
      <c r="J2" s="357"/>
      <c r="K2" s="357"/>
      <c r="L2" s="357"/>
      <c r="M2" s="357"/>
      <c r="N2" s="357"/>
      <c r="O2" s="357"/>
      <c r="P2" s="356"/>
      <c r="Q2" s="356"/>
      <c r="R2" s="358"/>
    </row>
    <row r="3" spans="1:18" s="316" customFormat="1" ht="16.5" customHeight="1">
      <c r="A3" s="1062" t="s">
        <v>387</v>
      </c>
      <c r="B3" s="1063"/>
      <c r="C3" s="1063"/>
      <c r="D3" s="1063"/>
      <c r="E3" s="1063"/>
      <c r="F3" s="1063"/>
      <c r="G3" s="1063"/>
      <c r="H3" s="1063"/>
      <c r="I3" s="1063"/>
      <c r="J3" s="318"/>
      <c r="K3" s="318"/>
      <c r="L3" s="318"/>
      <c r="M3" s="318"/>
      <c r="N3" s="318"/>
      <c r="O3" s="318"/>
      <c r="P3" s="317"/>
      <c r="Q3" s="317"/>
      <c r="R3" s="359"/>
    </row>
    <row r="4" spans="1:18" s="316" customFormat="1" ht="15" customHeight="1">
      <c r="A4" s="1102" t="s">
        <v>116</v>
      </c>
      <c r="B4" s="1102" t="s">
        <v>7</v>
      </c>
      <c r="C4" s="1102" t="s">
        <v>8</v>
      </c>
      <c r="D4" s="1102" t="s">
        <v>9</v>
      </c>
      <c r="E4" s="1102" t="s">
        <v>0</v>
      </c>
      <c r="F4" s="1102" t="s">
        <v>169</v>
      </c>
      <c r="G4" s="1102" t="s">
        <v>122</v>
      </c>
      <c r="H4" s="1102" t="s">
        <v>121</v>
      </c>
      <c r="I4" s="1097" t="s">
        <v>127</v>
      </c>
      <c r="J4" s="1098"/>
      <c r="K4" s="1098"/>
      <c r="L4" s="1098"/>
      <c r="M4" s="1098"/>
      <c r="N4" s="1098"/>
      <c r="O4" s="1098"/>
      <c r="P4" s="1098"/>
      <c r="Q4" s="1098"/>
      <c r="R4" s="1099"/>
    </row>
    <row r="5" spans="1:18" s="316" customFormat="1" ht="15" customHeight="1">
      <c r="A5" s="1103"/>
      <c r="B5" s="1103"/>
      <c r="C5" s="1103"/>
      <c r="D5" s="1105"/>
      <c r="E5" s="1103"/>
      <c r="F5" s="1105"/>
      <c r="G5" s="1103"/>
      <c r="H5" s="1103"/>
      <c r="I5" s="1110" t="s">
        <v>117</v>
      </c>
      <c r="J5" s="1111"/>
      <c r="K5" s="1112"/>
      <c r="L5" s="1110" t="s">
        <v>118</v>
      </c>
      <c r="M5" s="1111"/>
      <c r="N5" s="1111"/>
      <c r="O5" s="1111"/>
      <c r="P5" s="1111"/>
      <c r="Q5" s="1111"/>
      <c r="R5" s="1112"/>
    </row>
    <row r="6" spans="1:18" s="316" customFormat="1" ht="38.25" customHeight="1">
      <c r="A6" s="1104"/>
      <c r="B6" s="1104"/>
      <c r="C6" s="1104"/>
      <c r="D6" s="1104"/>
      <c r="E6" s="1104"/>
      <c r="F6" s="1104"/>
      <c r="G6" s="1104"/>
      <c r="H6" s="1104"/>
      <c r="I6" s="354" t="s">
        <v>120</v>
      </c>
      <c r="J6" s="354" t="s">
        <v>36</v>
      </c>
      <c r="K6" s="354" t="s">
        <v>119</v>
      </c>
      <c r="L6" s="360" t="s">
        <v>35</v>
      </c>
      <c r="M6" s="360" t="s">
        <v>36</v>
      </c>
      <c r="N6" s="360" t="s">
        <v>113</v>
      </c>
      <c r="O6" s="360" t="s">
        <v>37</v>
      </c>
      <c r="P6" s="360" t="s">
        <v>105</v>
      </c>
      <c r="Q6" s="360" t="s">
        <v>38</v>
      </c>
      <c r="R6" s="360" t="s">
        <v>171</v>
      </c>
    </row>
    <row r="7" spans="1:18" s="316" customFormat="1" ht="12">
      <c r="A7" s="349"/>
      <c r="B7" s="349"/>
      <c r="C7" s="349"/>
      <c r="D7" s="349"/>
      <c r="E7" s="349"/>
      <c r="F7" s="349"/>
      <c r="G7" s="349"/>
      <c r="H7" s="372"/>
      <c r="I7" s="361"/>
      <c r="J7" s="361"/>
      <c r="K7" s="361"/>
      <c r="L7" s="361"/>
      <c r="M7" s="361"/>
      <c r="N7" s="361"/>
      <c r="O7" s="361"/>
      <c r="P7" s="361"/>
      <c r="Q7" s="361"/>
      <c r="R7" s="361"/>
    </row>
    <row r="8" spans="1:18" s="316" customFormat="1" ht="13.5" customHeight="1">
      <c r="A8" s="361"/>
      <c r="B8" s="372"/>
      <c r="C8" s="372"/>
      <c r="D8" s="372"/>
      <c r="E8" s="372"/>
      <c r="F8" s="372"/>
      <c r="G8" s="372"/>
      <c r="H8" s="349"/>
      <c r="I8" s="349"/>
      <c r="J8" s="373"/>
      <c r="K8" s="373"/>
      <c r="L8" s="346"/>
      <c r="M8" s="346"/>
      <c r="N8" s="346"/>
      <c r="O8" s="346"/>
      <c r="P8" s="347"/>
      <c r="Q8" s="347"/>
      <c r="R8" s="347"/>
    </row>
    <row r="9" spans="1:18" s="316" customFormat="1" ht="13.5" customHeight="1">
      <c r="A9" s="372"/>
      <c r="B9" s="361"/>
      <c r="C9" s="372"/>
      <c r="D9" s="372"/>
      <c r="E9" s="372"/>
      <c r="F9" s="372"/>
      <c r="G9" s="349"/>
      <c r="H9" s="349"/>
      <c r="I9" s="349"/>
      <c r="J9" s="373"/>
      <c r="K9" s="373"/>
      <c r="L9" s="346"/>
      <c r="M9" s="346"/>
      <c r="N9" s="346"/>
      <c r="O9" s="346"/>
      <c r="P9" s="347"/>
      <c r="Q9" s="347"/>
      <c r="R9" s="347"/>
    </row>
    <row r="10" spans="1:18" s="316" customFormat="1" ht="12">
      <c r="A10" s="349"/>
      <c r="B10" s="349"/>
      <c r="C10" s="361"/>
      <c r="D10" s="345"/>
      <c r="E10" s="345"/>
      <c r="F10" s="345"/>
      <c r="G10" s="349"/>
      <c r="H10" s="349"/>
      <c r="I10" s="349"/>
      <c r="J10" s="373"/>
      <c r="K10" s="373"/>
      <c r="L10" s="346"/>
      <c r="M10" s="346"/>
      <c r="N10" s="346"/>
      <c r="O10" s="346"/>
      <c r="P10" s="347"/>
      <c r="Q10" s="347"/>
      <c r="R10" s="347"/>
    </row>
    <row r="11" spans="1:18" s="316" customFormat="1" ht="13.5" customHeight="1">
      <c r="A11" s="349"/>
      <c r="B11" s="349"/>
      <c r="C11" s="349"/>
      <c r="D11" s="361"/>
      <c r="E11" s="372"/>
      <c r="F11" s="372"/>
      <c r="G11" s="372"/>
      <c r="H11" s="372"/>
      <c r="I11" s="372"/>
      <c r="J11" s="346"/>
      <c r="K11" s="346"/>
      <c r="L11" s="348"/>
      <c r="M11" s="348"/>
      <c r="N11" s="348"/>
      <c r="O11" s="348"/>
      <c r="P11" s="347"/>
      <c r="Q11" s="347"/>
      <c r="R11" s="347"/>
    </row>
    <row r="12" spans="1:18" s="316" customFormat="1" ht="12">
      <c r="A12" s="345"/>
      <c r="B12" s="349"/>
      <c r="C12" s="349"/>
      <c r="D12" s="372"/>
      <c r="E12" s="361"/>
      <c r="F12" s="361"/>
      <c r="H12" s="345"/>
      <c r="I12" s="345"/>
      <c r="J12" s="346"/>
      <c r="K12" s="346"/>
      <c r="L12" s="346"/>
      <c r="M12" s="346"/>
      <c r="N12" s="346"/>
      <c r="O12" s="346"/>
      <c r="P12" s="347"/>
      <c r="Q12" s="347"/>
      <c r="R12" s="347"/>
    </row>
    <row r="13" spans="1:18" s="316" customFormat="1" ht="12">
      <c r="A13" s="345"/>
      <c r="B13" s="345"/>
      <c r="C13" s="345"/>
      <c r="D13" s="345"/>
      <c r="E13" s="345"/>
      <c r="F13" s="361"/>
      <c r="G13" s="361"/>
      <c r="H13" s="361"/>
      <c r="I13" s="345"/>
      <c r="J13" s="346"/>
      <c r="K13" s="346"/>
      <c r="L13" s="346"/>
      <c r="M13" s="346"/>
      <c r="N13" s="346"/>
      <c r="O13" s="346"/>
      <c r="P13" s="347"/>
      <c r="Q13" s="347"/>
      <c r="R13" s="347"/>
    </row>
    <row r="14" spans="1:18" s="316" customFormat="1" ht="12">
      <c r="A14" s="345"/>
      <c r="B14" s="345"/>
      <c r="C14" s="345"/>
      <c r="D14" s="345"/>
      <c r="E14" s="345"/>
      <c r="F14" s="345"/>
      <c r="G14" s="345"/>
      <c r="H14" s="345"/>
      <c r="I14" s="345"/>
      <c r="J14" s="346"/>
      <c r="K14" s="346"/>
      <c r="L14" s="346"/>
      <c r="M14" s="346"/>
      <c r="N14" s="346"/>
      <c r="O14" s="346"/>
      <c r="P14" s="347"/>
      <c r="Q14" s="347"/>
      <c r="R14" s="347"/>
    </row>
    <row r="15" spans="1:18" s="316" customFormat="1" ht="12">
      <c r="A15" s="345"/>
      <c r="B15" s="345"/>
      <c r="C15" s="345"/>
      <c r="D15" s="345"/>
      <c r="E15" s="345"/>
      <c r="F15" s="345"/>
      <c r="G15" s="345"/>
      <c r="H15" s="345"/>
      <c r="I15" s="345"/>
      <c r="J15" s="346"/>
      <c r="K15" s="346"/>
      <c r="L15" s="346"/>
      <c r="M15" s="346"/>
      <c r="N15" s="346"/>
      <c r="O15" s="346"/>
      <c r="P15" s="347"/>
      <c r="Q15" s="347"/>
      <c r="R15" s="347"/>
    </row>
    <row r="16" spans="1:18" s="316" customFormat="1" ht="12">
      <c r="A16" s="345"/>
      <c r="B16" s="345"/>
      <c r="C16" s="345"/>
      <c r="D16" s="345"/>
      <c r="E16" s="345"/>
      <c r="F16" s="345"/>
      <c r="G16" s="345"/>
      <c r="H16" s="345"/>
      <c r="I16" s="345"/>
      <c r="J16" s="346"/>
      <c r="K16" s="346"/>
      <c r="L16" s="346"/>
      <c r="M16" s="346"/>
      <c r="N16" s="346"/>
      <c r="O16" s="346"/>
      <c r="P16" s="347"/>
      <c r="Q16" s="347"/>
      <c r="R16" s="347"/>
    </row>
    <row r="17" spans="1:18" s="316" customFormat="1" ht="12">
      <c r="A17" s="345"/>
      <c r="B17" s="345"/>
      <c r="C17" s="345"/>
      <c r="D17" s="345"/>
      <c r="E17" s="345"/>
      <c r="F17" s="345"/>
      <c r="G17" s="345"/>
      <c r="H17" s="345"/>
      <c r="I17" s="345"/>
      <c r="J17" s="346"/>
      <c r="K17" s="346"/>
      <c r="L17" s="346"/>
      <c r="M17" s="346"/>
      <c r="N17" s="346"/>
      <c r="O17" s="346"/>
      <c r="P17" s="347"/>
      <c r="Q17" s="347"/>
      <c r="R17" s="347"/>
    </row>
    <row r="18" spans="1:18" s="316" customFormat="1" ht="12">
      <c r="A18" s="374"/>
      <c r="B18" s="345"/>
      <c r="C18" s="345"/>
      <c r="D18" s="345"/>
      <c r="E18" s="345"/>
      <c r="F18" s="345"/>
      <c r="G18" s="345"/>
      <c r="H18" s="345"/>
      <c r="I18" s="345"/>
      <c r="J18" s="346"/>
      <c r="K18" s="346"/>
      <c r="L18" s="346"/>
      <c r="M18" s="346"/>
      <c r="N18" s="346"/>
      <c r="O18" s="346"/>
      <c r="P18" s="347"/>
      <c r="Q18" s="347"/>
      <c r="R18" s="347"/>
    </row>
    <row r="19" spans="1:18" s="316" customFormat="1" ht="12">
      <c r="A19" s="345"/>
      <c r="B19" s="345"/>
      <c r="C19" s="345"/>
      <c r="D19" s="345"/>
      <c r="E19" s="345"/>
      <c r="F19" s="345"/>
      <c r="G19" s="345"/>
      <c r="H19" s="345"/>
      <c r="I19" s="345"/>
      <c r="J19" s="346"/>
      <c r="K19" s="346"/>
      <c r="L19" s="346"/>
      <c r="M19" s="346"/>
      <c r="N19" s="346"/>
      <c r="O19" s="346"/>
      <c r="P19" s="347"/>
      <c r="Q19" s="347"/>
      <c r="R19" s="347"/>
    </row>
    <row r="20" spans="1:18" s="316" customFormat="1" ht="12">
      <c r="A20" s="345"/>
      <c r="B20" s="345"/>
      <c r="C20" s="345"/>
      <c r="D20" s="345"/>
      <c r="E20" s="345"/>
      <c r="F20" s="345"/>
      <c r="G20" s="345"/>
      <c r="H20" s="345"/>
      <c r="I20" s="345"/>
      <c r="J20" s="346"/>
      <c r="K20" s="346"/>
      <c r="L20" s="346"/>
      <c r="M20" s="346"/>
      <c r="N20" s="346"/>
      <c r="O20" s="346"/>
      <c r="P20" s="347"/>
      <c r="Q20" s="347"/>
      <c r="R20" s="347"/>
    </row>
    <row r="21" spans="1:18" s="316" customFormat="1" ht="12">
      <c r="A21" s="345"/>
      <c r="B21" s="345"/>
      <c r="C21" s="345"/>
      <c r="D21" s="345"/>
      <c r="E21" s="345"/>
      <c r="F21" s="345"/>
      <c r="G21" s="345"/>
      <c r="H21" s="345"/>
      <c r="I21" s="345"/>
      <c r="J21" s="346"/>
      <c r="K21" s="346"/>
      <c r="L21" s="346"/>
      <c r="M21" s="346"/>
      <c r="N21" s="346"/>
      <c r="O21" s="346"/>
      <c r="P21" s="347"/>
      <c r="Q21" s="347"/>
      <c r="R21" s="347"/>
    </row>
    <row r="22" spans="1:18" s="316" customFormat="1" ht="12">
      <c r="A22" s="345"/>
      <c r="B22" s="345"/>
      <c r="C22" s="345"/>
      <c r="D22" s="345"/>
      <c r="E22" s="345"/>
      <c r="F22" s="345"/>
      <c r="G22" s="345"/>
      <c r="H22" s="345"/>
      <c r="I22" s="345"/>
      <c r="J22" s="346"/>
      <c r="K22" s="346"/>
      <c r="L22" s="346"/>
      <c r="M22" s="346"/>
      <c r="N22" s="346"/>
      <c r="O22" s="346"/>
      <c r="P22" s="347"/>
      <c r="Q22" s="347"/>
      <c r="R22" s="347"/>
    </row>
    <row r="23" spans="1:18" s="316" customFormat="1" ht="12">
      <c r="A23" s="345"/>
      <c r="B23" s="345"/>
      <c r="C23" s="345"/>
      <c r="D23" s="345"/>
      <c r="E23" s="345"/>
      <c r="F23" s="345"/>
      <c r="G23" s="345"/>
      <c r="H23" s="345"/>
      <c r="I23" s="345"/>
      <c r="J23" s="346"/>
      <c r="K23" s="346"/>
      <c r="L23" s="346"/>
      <c r="M23" s="346"/>
      <c r="N23" s="346"/>
      <c r="O23" s="346"/>
      <c r="P23" s="347"/>
      <c r="Q23" s="347"/>
      <c r="R23" s="347"/>
    </row>
    <row r="24" spans="1:18" s="316" customFormat="1" ht="12">
      <c r="A24" s="345"/>
      <c r="B24" s="345"/>
      <c r="C24" s="345"/>
      <c r="D24" s="345"/>
      <c r="E24" s="345"/>
      <c r="F24" s="345"/>
      <c r="G24" s="345"/>
      <c r="H24" s="345"/>
      <c r="I24" s="345"/>
      <c r="J24" s="346"/>
      <c r="K24" s="346"/>
      <c r="L24" s="346"/>
      <c r="M24" s="346"/>
      <c r="N24" s="346"/>
      <c r="O24" s="346"/>
      <c r="P24" s="347"/>
      <c r="Q24" s="347"/>
      <c r="R24" s="347"/>
    </row>
    <row r="25" spans="1:18" s="316" customFormat="1" ht="12">
      <c r="A25" s="345"/>
      <c r="B25" s="345"/>
      <c r="C25" s="345"/>
      <c r="D25" s="345"/>
      <c r="E25" s="345"/>
      <c r="F25" s="345"/>
      <c r="G25" s="345"/>
      <c r="H25" s="345"/>
      <c r="I25" s="345"/>
      <c r="J25" s="346"/>
      <c r="K25" s="346"/>
      <c r="L25" s="346"/>
      <c r="M25" s="346"/>
      <c r="N25" s="346"/>
      <c r="O25" s="346"/>
      <c r="P25" s="347"/>
      <c r="Q25" s="347"/>
      <c r="R25" s="347"/>
    </row>
    <row r="26" spans="1:18" s="316" customFormat="1" ht="12">
      <c r="A26" s="345"/>
      <c r="B26" s="345"/>
      <c r="C26" s="345"/>
      <c r="D26" s="345"/>
      <c r="E26" s="345"/>
      <c r="F26" s="345"/>
      <c r="G26" s="345"/>
      <c r="H26" s="345"/>
      <c r="I26" s="345"/>
      <c r="J26" s="346"/>
      <c r="K26" s="346"/>
      <c r="L26" s="346"/>
      <c r="M26" s="346"/>
      <c r="N26" s="346"/>
      <c r="O26" s="346"/>
      <c r="P26" s="347"/>
      <c r="Q26" s="347"/>
      <c r="R26" s="347"/>
    </row>
    <row r="27" spans="1:18" s="316" customFormat="1" ht="12">
      <c r="A27" s="345"/>
      <c r="B27" s="345"/>
      <c r="C27" s="345"/>
      <c r="D27" s="345"/>
      <c r="E27" s="345"/>
      <c r="F27" s="345"/>
      <c r="G27" s="345"/>
      <c r="H27" s="345"/>
      <c r="I27" s="345"/>
      <c r="J27" s="346"/>
      <c r="K27" s="346"/>
      <c r="L27" s="346"/>
      <c r="M27" s="346"/>
      <c r="N27" s="346"/>
      <c r="O27" s="346"/>
      <c r="P27" s="347"/>
      <c r="Q27" s="347"/>
      <c r="R27" s="347"/>
    </row>
    <row r="28" spans="1:18" s="316" customFormat="1" ht="12">
      <c r="A28" s="345"/>
      <c r="B28" s="345"/>
      <c r="C28" s="345"/>
      <c r="D28" s="345"/>
      <c r="E28" s="345"/>
      <c r="F28" s="345"/>
      <c r="G28" s="345"/>
      <c r="H28" s="345"/>
      <c r="I28" s="345"/>
      <c r="J28" s="346"/>
      <c r="K28" s="346"/>
      <c r="L28" s="346"/>
      <c r="M28" s="346"/>
      <c r="N28" s="346"/>
      <c r="O28" s="346"/>
      <c r="P28" s="347"/>
      <c r="Q28" s="347"/>
      <c r="R28" s="347"/>
    </row>
    <row r="29" spans="1:18" s="316" customFormat="1" ht="12">
      <c r="A29" s="345"/>
      <c r="B29" s="345"/>
      <c r="C29" s="345"/>
      <c r="D29" s="345"/>
      <c r="E29" s="345"/>
      <c r="F29" s="345"/>
      <c r="G29" s="345"/>
      <c r="H29" s="345"/>
      <c r="I29" s="345"/>
      <c r="J29" s="346"/>
      <c r="K29" s="346"/>
      <c r="L29" s="346"/>
      <c r="M29" s="346"/>
      <c r="N29" s="346"/>
      <c r="O29" s="346"/>
      <c r="P29" s="347"/>
      <c r="Q29" s="347"/>
      <c r="R29" s="347"/>
    </row>
    <row r="30" spans="1:18" s="316" customFormat="1" ht="12">
      <c r="A30" s="345"/>
      <c r="B30" s="345"/>
      <c r="C30" s="345"/>
      <c r="D30" s="345"/>
      <c r="E30" s="345"/>
      <c r="F30" s="345"/>
      <c r="G30" s="345"/>
      <c r="H30" s="345"/>
      <c r="I30" s="345"/>
      <c r="J30" s="346"/>
      <c r="K30" s="346"/>
      <c r="L30" s="346"/>
      <c r="M30" s="346"/>
      <c r="N30" s="346"/>
      <c r="O30" s="346"/>
      <c r="P30" s="347"/>
      <c r="Q30" s="347"/>
      <c r="R30" s="347"/>
    </row>
    <row r="31" spans="1:18" s="316" customFormat="1" ht="12">
      <c r="A31" s="345"/>
      <c r="B31" s="345"/>
      <c r="C31" s="345"/>
      <c r="D31" s="345"/>
      <c r="E31" s="345"/>
      <c r="F31" s="345"/>
      <c r="G31" s="345"/>
      <c r="H31" s="345"/>
      <c r="I31" s="345"/>
      <c r="J31" s="346"/>
      <c r="K31" s="346"/>
      <c r="L31" s="346"/>
      <c r="M31" s="346"/>
      <c r="N31" s="346"/>
      <c r="O31" s="346"/>
      <c r="P31" s="347"/>
      <c r="Q31" s="347"/>
      <c r="R31" s="347"/>
    </row>
    <row r="32" spans="1:18" s="316" customFormat="1" ht="12">
      <c r="A32" s="345"/>
      <c r="B32" s="345"/>
      <c r="C32" s="345"/>
      <c r="D32" s="345"/>
      <c r="E32" s="345"/>
      <c r="F32" s="345"/>
      <c r="G32" s="349" t="s">
        <v>125</v>
      </c>
      <c r="H32" s="345"/>
      <c r="I32" s="345"/>
      <c r="J32" s="346"/>
      <c r="K32" s="346"/>
      <c r="L32" s="346"/>
      <c r="M32" s="346"/>
      <c r="N32" s="346"/>
      <c r="O32" s="346"/>
      <c r="P32" s="347"/>
      <c r="Q32" s="347"/>
      <c r="R32" s="347"/>
    </row>
    <row r="33" spans="1:18" s="316" customFormat="1" ht="12">
      <c r="A33" s="350"/>
      <c r="B33" s="350"/>
      <c r="C33" s="350"/>
      <c r="D33" s="350"/>
      <c r="E33" s="350"/>
      <c r="F33" s="350"/>
      <c r="G33" s="350"/>
      <c r="H33" s="350"/>
      <c r="I33" s="350"/>
      <c r="J33" s="351"/>
      <c r="K33" s="351"/>
      <c r="L33" s="351"/>
      <c r="M33" s="351"/>
      <c r="N33" s="351"/>
      <c r="O33" s="351"/>
      <c r="P33" s="352"/>
      <c r="Q33" s="352"/>
      <c r="R33" s="352"/>
    </row>
    <row r="34" spans="1:18">
      <c r="E34" s="1113"/>
      <c r="F34" s="1113"/>
      <c r="G34" s="1113"/>
      <c r="H34" s="1113"/>
      <c r="I34" s="1114"/>
      <c r="J34" s="1114"/>
      <c r="K34" s="1114"/>
      <c r="L34" s="1118"/>
      <c r="M34" s="1118"/>
      <c r="N34" s="1118"/>
      <c r="O34" s="1118"/>
      <c r="P34" s="1118"/>
      <c r="Q34" s="1118"/>
      <c r="R34" s="1118"/>
    </row>
    <row r="35" spans="1:18">
      <c r="E35" s="498"/>
      <c r="F35" s="498"/>
      <c r="G35" s="498"/>
      <c r="H35" s="498"/>
      <c r="I35" s="499"/>
      <c r="J35" s="499"/>
      <c r="K35" s="499"/>
      <c r="L35" s="500"/>
      <c r="M35" s="500"/>
      <c r="N35" s="500"/>
      <c r="O35" s="500"/>
      <c r="P35" s="500"/>
      <c r="Q35" s="500"/>
      <c r="R35" s="500"/>
    </row>
    <row r="36" spans="1:18">
      <c r="E36" s="498"/>
      <c r="F36" s="498"/>
      <c r="G36" s="498"/>
      <c r="H36" s="498"/>
      <c r="I36" s="499"/>
      <c r="J36" s="499"/>
      <c r="K36" s="499"/>
      <c r="L36" s="500"/>
      <c r="M36" s="500"/>
      <c r="N36" s="500"/>
      <c r="O36" s="500"/>
      <c r="P36" s="500"/>
      <c r="Q36" s="500"/>
      <c r="R36" s="500"/>
    </row>
    <row r="37" spans="1:18">
      <c r="E37" s="498"/>
      <c r="F37" s="498"/>
      <c r="G37" s="498"/>
      <c r="H37" s="498"/>
      <c r="I37" s="499"/>
      <c r="J37" s="499"/>
      <c r="K37" s="499"/>
      <c r="L37" s="500"/>
      <c r="M37" s="500"/>
      <c r="N37" s="500"/>
      <c r="O37" s="500"/>
      <c r="P37" s="500"/>
      <c r="Q37" s="500"/>
      <c r="R37" s="500"/>
    </row>
    <row r="39" spans="1:18">
      <c r="A39" s="33"/>
      <c r="B39" s="33"/>
      <c r="C39" s="38" t="s">
        <v>17</v>
      </c>
      <c r="D39" s="36"/>
      <c r="E39" s="34"/>
      <c r="F39" s="34"/>
      <c r="G39" s="39"/>
      <c r="H39" s="39"/>
      <c r="I39" s="39"/>
      <c r="J39" s="34"/>
      <c r="K39" s="1115" t="s">
        <v>30</v>
      </c>
      <c r="L39" s="1115"/>
      <c r="M39" s="1115"/>
      <c r="N39" s="1115"/>
      <c r="O39" s="1115"/>
      <c r="P39" s="1115"/>
      <c r="Q39" s="279"/>
      <c r="R39" s="36"/>
    </row>
    <row r="40" spans="1:18" ht="38.25" customHeight="1">
      <c r="C40" s="1106" t="s">
        <v>458</v>
      </c>
      <c r="D40" s="1107"/>
      <c r="E40" s="1107"/>
      <c r="F40" s="1107"/>
      <c r="G40" s="1107"/>
      <c r="H40" s="40"/>
      <c r="I40" s="40"/>
      <c r="J40" s="36"/>
      <c r="K40" s="1108" t="s">
        <v>459</v>
      </c>
      <c r="L40" s="1109"/>
      <c r="M40" s="1109"/>
      <c r="N40" s="1109"/>
      <c r="O40" s="1109"/>
      <c r="P40" s="1109"/>
      <c r="Q40" s="278"/>
      <c r="R40" s="36"/>
    </row>
  </sheetData>
  <mergeCells count="19">
    <mergeCell ref="K39:P39"/>
    <mergeCell ref="C40:G40"/>
    <mergeCell ref="K40:P40"/>
    <mergeCell ref="I4:R4"/>
    <mergeCell ref="I5:K5"/>
    <mergeCell ref="L5:R5"/>
    <mergeCell ref="E34:H34"/>
    <mergeCell ref="I34:K34"/>
    <mergeCell ref="L34:R34"/>
    <mergeCell ref="A1:R1"/>
    <mergeCell ref="A3:I3"/>
    <mergeCell ref="A4:A6"/>
    <mergeCell ref="B4:B6"/>
    <mergeCell ref="C4:C6"/>
    <mergeCell ref="D4:D6"/>
    <mergeCell ref="E4:E6"/>
    <mergeCell ref="F4:F6"/>
    <mergeCell ref="G4:G6"/>
    <mergeCell ref="H4:H6"/>
  </mergeCells>
  <printOptions horizontalCentered="1"/>
  <pageMargins left="0.23622047244094491" right="0.23622047244094491" top="1.0236220472440944" bottom="0.74803149606299213" header="0.31496062992125984" footer="0.31496062992125984"/>
  <pageSetup scale="81" fitToHeight="0" orientation="landscape" r:id="rId1"/>
  <headerFooter scaleWithDoc="0" alignWithMargins="0">
    <oddHeader>&amp;L&amp;G&amp;R&amp;G</oddHeader>
    <oddFooter>&amp;R&amp;G</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29"/>
  <sheetViews>
    <sheetView showGridLines="0" view="pageBreakPreview" zoomScale="85" zoomScaleSheetLayoutView="85" workbookViewId="0">
      <selection sqref="A1:M1"/>
    </sheetView>
  </sheetViews>
  <sheetFormatPr baseColWidth="10" defaultColWidth="8.7109375" defaultRowHeight="13.5"/>
  <cols>
    <col min="1" max="1" width="30.7109375" style="1" customWidth="1"/>
    <col min="2" max="2" width="30.7109375" style="7" customWidth="1"/>
    <col min="3" max="5" width="17.7109375" style="7" customWidth="1"/>
    <col min="6" max="6" width="16.28515625" style="7" customWidth="1"/>
    <col min="7" max="7" width="17.7109375" style="7" customWidth="1"/>
    <col min="8" max="8" width="17.140625" style="7" customWidth="1"/>
    <col min="9" max="9" width="17.7109375" style="7" customWidth="1"/>
    <col min="10" max="10" width="17" style="7" customWidth="1"/>
    <col min="11" max="11" width="17.7109375" style="7" customWidth="1"/>
    <col min="12" max="12" width="15.7109375" style="7" customWidth="1"/>
    <col min="13" max="13" width="17.7109375" style="7" customWidth="1"/>
    <col min="14" max="14" width="3.140625" style="1" customWidth="1"/>
    <col min="15" max="16384" width="8.7109375" style="1"/>
  </cols>
  <sheetData>
    <row r="1" spans="1:15" ht="22.9" customHeight="1">
      <c r="A1" s="1449" t="s">
        <v>160</v>
      </c>
      <c r="B1" s="1450"/>
      <c r="C1" s="1450"/>
      <c r="D1" s="1450"/>
      <c r="E1" s="1450"/>
      <c r="F1" s="1450"/>
      <c r="G1" s="1450"/>
      <c r="H1" s="1450"/>
      <c r="I1" s="1450"/>
      <c r="J1" s="1450"/>
      <c r="K1" s="1450"/>
      <c r="L1" s="1450"/>
      <c r="M1" s="1451"/>
    </row>
    <row r="2" spans="1:15" ht="6.6" customHeight="1">
      <c r="A2" s="608"/>
      <c r="B2" s="609"/>
      <c r="C2" s="609"/>
      <c r="D2" s="609"/>
      <c r="E2" s="609"/>
      <c r="F2" s="609"/>
      <c r="G2" s="609"/>
      <c r="H2" s="609"/>
      <c r="I2" s="609"/>
      <c r="J2" s="609"/>
      <c r="K2" s="609"/>
      <c r="L2" s="609"/>
      <c r="M2" s="609"/>
    </row>
    <row r="3" spans="1:15" ht="22.9" customHeight="1">
      <c r="A3" s="1452" t="s">
        <v>975</v>
      </c>
      <c r="B3" s="1453"/>
      <c r="C3" s="1453"/>
      <c r="D3" s="1453"/>
      <c r="E3" s="1453"/>
      <c r="F3" s="1453"/>
      <c r="G3" s="1453"/>
      <c r="H3" s="1453"/>
      <c r="I3" s="1453"/>
      <c r="J3" s="1453"/>
      <c r="K3" s="1453"/>
      <c r="L3" s="1453"/>
      <c r="M3" s="1454"/>
      <c r="N3" s="3"/>
    </row>
    <row r="4" spans="1:15" ht="6.6" customHeight="1">
      <c r="A4" s="608"/>
      <c r="B4" s="609"/>
      <c r="C4" s="609"/>
      <c r="D4" s="609"/>
      <c r="E4" s="609"/>
      <c r="F4" s="609"/>
      <c r="G4" s="609"/>
      <c r="H4" s="609"/>
      <c r="I4" s="609"/>
      <c r="J4" s="609"/>
      <c r="K4" s="609"/>
      <c r="L4" s="609"/>
      <c r="M4" s="609"/>
    </row>
    <row r="5" spans="1:15" ht="22.9" customHeight="1">
      <c r="A5" s="1452" t="s">
        <v>976</v>
      </c>
      <c r="B5" s="1453"/>
      <c r="C5" s="1453"/>
      <c r="D5" s="1453"/>
      <c r="E5" s="1453"/>
      <c r="F5" s="1453"/>
      <c r="G5" s="1453"/>
      <c r="H5" s="1453"/>
      <c r="I5" s="1453"/>
      <c r="J5" s="1453"/>
      <c r="K5" s="1453"/>
      <c r="L5" s="1453"/>
      <c r="M5" s="1454"/>
      <c r="N5" s="3"/>
    </row>
    <row r="6" spans="1:15" ht="6.75" customHeight="1">
      <c r="A6" s="610"/>
      <c r="B6" s="610"/>
      <c r="C6" s="610"/>
      <c r="D6" s="610"/>
      <c r="E6" s="610"/>
      <c r="F6" s="610"/>
      <c r="G6" s="610"/>
      <c r="H6" s="610"/>
      <c r="I6" s="610"/>
      <c r="J6" s="610"/>
      <c r="K6" s="610"/>
      <c r="L6" s="610"/>
      <c r="M6" s="610"/>
    </row>
    <row r="7" spans="1:15" ht="47.25" customHeight="1">
      <c r="A7" s="203" t="s">
        <v>727</v>
      </c>
      <c r="B7" s="203" t="s">
        <v>728</v>
      </c>
      <c r="C7" s="203" t="s">
        <v>575</v>
      </c>
      <c r="D7" s="203" t="s">
        <v>576</v>
      </c>
      <c r="E7" s="203" t="s">
        <v>577</v>
      </c>
      <c r="F7" s="203" t="s">
        <v>578</v>
      </c>
      <c r="G7" s="203" t="s">
        <v>579</v>
      </c>
      <c r="H7" s="203" t="s">
        <v>580</v>
      </c>
      <c r="I7" s="203" t="s">
        <v>581</v>
      </c>
      <c r="J7" s="203" t="s">
        <v>121</v>
      </c>
      <c r="K7" s="203" t="s">
        <v>582</v>
      </c>
      <c r="L7" s="203" t="s">
        <v>583</v>
      </c>
      <c r="M7" s="203" t="s">
        <v>584</v>
      </c>
      <c r="N7" s="4"/>
    </row>
    <row r="8" spans="1:15" ht="83.45" customHeight="1">
      <c r="A8" s="679" t="s">
        <v>977</v>
      </c>
      <c r="B8" s="679" t="s">
        <v>978</v>
      </c>
      <c r="C8" s="679" t="s">
        <v>979</v>
      </c>
      <c r="D8" s="680" t="s">
        <v>588</v>
      </c>
      <c r="E8" s="680" t="s">
        <v>980</v>
      </c>
      <c r="F8" s="681">
        <v>16996</v>
      </c>
      <c r="G8" s="681">
        <v>27087</v>
      </c>
      <c r="H8" s="680" t="s">
        <v>590</v>
      </c>
      <c r="I8" s="679" t="s">
        <v>932</v>
      </c>
      <c r="J8" s="680" t="s">
        <v>668</v>
      </c>
      <c r="K8" s="682">
        <v>0.9</v>
      </c>
      <c r="L8" s="682">
        <v>0.9</v>
      </c>
      <c r="M8" s="683" t="s">
        <v>981</v>
      </c>
      <c r="N8" s="5"/>
      <c r="O8" s="1050"/>
    </row>
    <row r="9" spans="1:15" ht="83.45" customHeight="1">
      <c r="A9" s="679" t="s">
        <v>982</v>
      </c>
      <c r="B9" s="679" t="s">
        <v>983</v>
      </c>
      <c r="C9" s="679" t="s">
        <v>984</v>
      </c>
      <c r="D9" s="680" t="s">
        <v>624</v>
      </c>
      <c r="E9" s="680" t="s">
        <v>985</v>
      </c>
      <c r="F9" s="681">
        <v>4211</v>
      </c>
      <c r="G9" s="681">
        <v>10566</v>
      </c>
      <c r="H9" s="680" t="s">
        <v>590</v>
      </c>
      <c r="I9" s="679" t="s">
        <v>932</v>
      </c>
      <c r="J9" s="680" t="s">
        <v>668</v>
      </c>
      <c r="K9" s="682">
        <v>0.53</v>
      </c>
      <c r="L9" s="682">
        <v>1</v>
      </c>
      <c r="M9" s="682" t="s">
        <v>986</v>
      </c>
      <c r="N9" s="5"/>
      <c r="O9" s="1050"/>
    </row>
    <row r="10" spans="1:15" ht="83.45" customHeight="1">
      <c r="A10" s="679" t="s">
        <v>987</v>
      </c>
      <c r="B10" s="679" t="s">
        <v>988</v>
      </c>
      <c r="C10" s="679" t="s">
        <v>989</v>
      </c>
      <c r="D10" s="680" t="s">
        <v>624</v>
      </c>
      <c r="E10" s="680" t="s">
        <v>990</v>
      </c>
      <c r="F10" s="681">
        <v>2357</v>
      </c>
      <c r="G10" s="681">
        <v>3667</v>
      </c>
      <c r="H10" s="680" t="s">
        <v>590</v>
      </c>
      <c r="I10" s="679" t="s">
        <v>932</v>
      </c>
      <c r="J10" s="680" t="s">
        <v>668</v>
      </c>
      <c r="K10" s="682">
        <v>0.67</v>
      </c>
      <c r="L10" s="682">
        <v>1</v>
      </c>
      <c r="M10" s="682" t="s">
        <v>991</v>
      </c>
      <c r="N10" s="5"/>
      <c r="O10" s="1050"/>
    </row>
    <row r="11" spans="1:15" ht="83.45" customHeight="1">
      <c r="A11" s="679" t="s">
        <v>992</v>
      </c>
      <c r="B11" s="679" t="s">
        <v>993</v>
      </c>
      <c r="C11" s="679" t="s">
        <v>994</v>
      </c>
      <c r="D11" s="680" t="s">
        <v>624</v>
      </c>
      <c r="E11" s="680" t="s">
        <v>995</v>
      </c>
      <c r="F11" s="681">
        <v>7393</v>
      </c>
      <c r="G11" s="681">
        <v>10104</v>
      </c>
      <c r="H11" s="680" t="s">
        <v>590</v>
      </c>
      <c r="I11" s="679" t="s">
        <v>932</v>
      </c>
      <c r="J11" s="680" t="s">
        <v>668</v>
      </c>
      <c r="K11" s="682">
        <v>0.62</v>
      </c>
      <c r="L11" s="682">
        <v>1</v>
      </c>
      <c r="M11" s="682" t="s">
        <v>996</v>
      </c>
      <c r="N11" s="5"/>
      <c r="O11" s="1050"/>
    </row>
    <row r="12" spans="1:15" ht="83.45" customHeight="1">
      <c r="A12" s="679" t="s">
        <v>997</v>
      </c>
      <c r="B12" s="679" t="s">
        <v>998</v>
      </c>
      <c r="C12" s="679" t="s">
        <v>999</v>
      </c>
      <c r="D12" s="680" t="s">
        <v>624</v>
      </c>
      <c r="E12" s="680" t="s">
        <v>1000</v>
      </c>
      <c r="F12" s="681">
        <v>3035</v>
      </c>
      <c r="G12" s="681">
        <v>2750</v>
      </c>
      <c r="H12" s="680" t="s">
        <v>590</v>
      </c>
      <c r="I12" s="679" t="s">
        <v>932</v>
      </c>
      <c r="J12" s="680" t="s">
        <v>668</v>
      </c>
      <c r="K12" s="682">
        <v>1.1399999999999999</v>
      </c>
      <c r="L12" s="682">
        <v>1</v>
      </c>
      <c r="M12" s="682" t="s">
        <v>1001</v>
      </c>
      <c r="N12" s="6"/>
      <c r="O12" s="1050"/>
    </row>
    <row r="13" spans="1:15">
      <c r="A13" s="621"/>
      <c r="B13" s="622"/>
      <c r="C13" s="622"/>
      <c r="D13" s="622"/>
      <c r="E13" s="623"/>
      <c r="F13" s="623"/>
      <c r="G13" s="623"/>
      <c r="H13" s="623"/>
      <c r="I13" s="622"/>
      <c r="J13" s="623"/>
      <c r="K13" s="623"/>
      <c r="L13" s="623"/>
      <c r="M13" s="623"/>
    </row>
    <row r="14" spans="1:15">
      <c r="A14" s="621"/>
      <c r="B14" s="622"/>
      <c r="C14" s="622"/>
      <c r="D14" s="622"/>
      <c r="E14" s="623"/>
      <c r="F14" s="623"/>
      <c r="G14" s="623"/>
      <c r="H14" s="623"/>
      <c r="I14" s="622"/>
      <c r="J14" s="623"/>
      <c r="K14" s="623"/>
      <c r="L14" s="623"/>
      <c r="M14" s="623"/>
    </row>
    <row r="15" spans="1:15">
      <c r="A15" s="621"/>
      <c r="B15" s="622"/>
      <c r="C15" s="622"/>
      <c r="D15" s="622"/>
      <c r="E15" s="623"/>
      <c r="F15" s="623"/>
      <c r="G15" s="623"/>
      <c r="H15" s="623"/>
      <c r="I15" s="622"/>
      <c r="J15" s="623"/>
      <c r="K15" s="623"/>
      <c r="L15" s="623"/>
      <c r="M15" s="623"/>
    </row>
    <row r="16" spans="1:15">
      <c r="A16" s="621"/>
      <c r="B16" s="622"/>
      <c r="C16" s="622"/>
      <c r="D16" s="622"/>
      <c r="E16" s="623"/>
      <c r="F16" s="623"/>
      <c r="G16" s="623"/>
      <c r="H16" s="623"/>
      <c r="I16" s="622"/>
      <c r="J16" s="623"/>
      <c r="K16" s="623"/>
      <c r="L16" s="623"/>
      <c r="M16" s="623"/>
    </row>
    <row r="17" spans="1:14">
      <c r="A17" s="1464" t="s">
        <v>1002</v>
      </c>
      <c r="B17" s="1464"/>
      <c r="C17" s="941"/>
      <c r="D17" s="941"/>
      <c r="E17" s="226"/>
      <c r="F17" s="226"/>
      <c r="G17" s="226"/>
      <c r="H17" s="226"/>
      <c r="I17" s="230"/>
      <c r="J17" s="1423" t="s">
        <v>1003</v>
      </c>
      <c r="K17" s="1423"/>
      <c r="L17" s="1423"/>
      <c r="M17" s="230"/>
    </row>
    <row r="18" spans="1:14" ht="39.75" customHeight="1">
      <c r="A18" s="1422" t="s">
        <v>1004</v>
      </c>
      <c r="B18" s="1423"/>
      <c r="C18" s="939"/>
      <c r="D18" s="939"/>
      <c r="E18" s="230"/>
      <c r="F18" s="230"/>
      <c r="G18" s="230"/>
      <c r="H18" s="230"/>
      <c r="I18" s="230"/>
      <c r="J18" s="1422" t="s">
        <v>760</v>
      </c>
      <c r="K18" s="1423"/>
      <c r="L18" s="1423"/>
      <c r="M18" s="230"/>
    </row>
    <row r="19" spans="1:14" ht="15">
      <c r="A19" s="626"/>
      <c r="B19" s="230"/>
      <c r="C19" s="230"/>
      <c r="D19" s="230"/>
      <c r="E19" s="230"/>
      <c r="F19" s="230"/>
      <c r="G19" s="230"/>
      <c r="H19" s="230"/>
      <c r="I19" s="230"/>
      <c r="J19" s="230"/>
      <c r="K19" s="230"/>
      <c r="L19" s="230"/>
      <c r="M19" s="230"/>
    </row>
    <row r="20" spans="1:14" ht="15">
      <c r="A20" s="8"/>
    </row>
    <row r="21" spans="1:14" ht="15">
      <c r="A21" s="8"/>
    </row>
    <row r="22" spans="1:14" ht="15">
      <c r="A22" s="8"/>
    </row>
    <row r="23" spans="1:14" ht="15">
      <c r="A23" s="8"/>
    </row>
    <row r="24" spans="1:14" ht="15">
      <c r="A24" s="8"/>
    </row>
    <row r="25" spans="1:14" ht="15">
      <c r="A25" s="8"/>
    </row>
    <row r="26" spans="1:14" ht="15">
      <c r="A26" s="8"/>
    </row>
    <row r="27" spans="1:14" ht="15">
      <c r="A27" s="8"/>
    </row>
    <row r="28" spans="1:14" s="7" customFormat="1" ht="15">
      <c r="A28" s="8"/>
      <c r="N28" s="1"/>
    </row>
    <row r="29" spans="1:14" s="7" customFormat="1" ht="15">
      <c r="A29" s="8"/>
      <c r="N29" s="1"/>
    </row>
  </sheetData>
  <mergeCells count="7">
    <mergeCell ref="A18:B18"/>
    <mergeCell ref="J18:L18"/>
    <mergeCell ref="A1:M1"/>
    <mergeCell ref="A3:M3"/>
    <mergeCell ref="A5:M5"/>
    <mergeCell ref="A17:B17"/>
    <mergeCell ref="J17:L17"/>
  </mergeCells>
  <conditionalFormatting sqref="A2 A4">
    <cfRule type="cellIs" dxfId="11"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52" fitToHeight="0" orientation="landscape" r:id="rId1"/>
  <headerFooter scaleWithDoc="0" alignWithMargins="0">
    <oddHeader>&amp;L&amp;G&amp;R&amp;G</oddHeader>
    <oddFooter>&amp;R&amp;G</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N29"/>
  <sheetViews>
    <sheetView showGridLines="0" view="pageBreakPreview" zoomScaleNormal="80" zoomScaleSheetLayoutView="100" workbookViewId="0">
      <selection activeCell="A34" sqref="A34"/>
    </sheetView>
  </sheetViews>
  <sheetFormatPr baseColWidth="10" defaultColWidth="8.7109375" defaultRowHeight="13.5"/>
  <cols>
    <col min="1" max="1" width="30.7109375" style="1" customWidth="1"/>
    <col min="2" max="2" width="30.7109375" style="7" customWidth="1"/>
    <col min="3" max="5" width="17.7109375" style="7" customWidth="1"/>
    <col min="6" max="6" width="16.28515625" style="7" customWidth="1"/>
    <col min="7" max="7" width="17.7109375" style="7" customWidth="1"/>
    <col min="8" max="8" width="17.140625" style="7" customWidth="1"/>
    <col min="9" max="9" width="17.7109375" style="7" customWidth="1"/>
    <col min="10" max="10" width="17" style="7" customWidth="1"/>
    <col min="11" max="11" width="17.7109375" style="7" customWidth="1"/>
    <col min="12" max="12" width="15.7109375" style="7" customWidth="1"/>
    <col min="13" max="13" width="16.140625" style="7" customWidth="1"/>
    <col min="14" max="14" width="3.140625" style="1" customWidth="1"/>
    <col min="15" max="16384" width="8.7109375" style="1"/>
  </cols>
  <sheetData>
    <row r="1" spans="1:14" ht="22.9" customHeight="1">
      <c r="A1" s="1449" t="s">
        <v>160</v>
      </c>
      <c r="B1" s="1450"/>
      <c r="C1" s="1450"/>
      <c r="D1" s="1450"/>
      <c r="E1" s="1450"/>
      <c r="F1" s="1450"/>
      <c r="G1" s="1450"/>
      <c r="H1" s="1450"/>
      <c r="I1" s="1450"/>
      <c r="J1" s="1450"/>
      <c r="K1" s="1450"/>
      <c r="L1" s="1450"/>
      <c r="M1" s="1451"/>
    </row>
    <row r="2" spans="1:14" ht="6.6" customHeight="1">
      <c r="A2" s="608"/>
      <c r="B2" s="609"/>
      <c r="C2" s="609"/>
      <c r="D2" s="609"/>
      <c r="E2" s="609"/>
      <c r="F2" s="609"/>
      <c r="G2" s="609"/>
      <c r="H2" s="609"/>
      <c r="I2" s="609"/>
      <c r="J2" s="609"/>
      <c r="K2" s="609"/>
      <c r="L2" s="609"/>
      <c r="M2" s="609"/>
    </row>
    <row r="3" spans="1:14" ht="22.9" customHeight="1">
      <c r="A3" s="1452" t="s">
        <v>390</v>
      </c>
      <c r="B3" s="1453"/>
      <c r="C3" s="1453"/>
      <c r="D3" s="1453"/>
      <c r="E3" s="1453"/>
      <c r="F3" s="1453"/>
      <c r="G3" s="1453"/>
      <c r="H3" s="1453"/>
      <c r="I3" s="1453"/>
      <c r="J3" s="1453"/>
      <c r="K3" s="1453"/>
      <c r="L3" s="1453"/>
      <c r="M3" s="1454"/>
      <c r="N3" s="3"/>
    </row>
    <row r="4" spans="1:14" ht="6.6" customHeight="1">
      <c r="A4" s="608"/>
      <c r="B4" s="609"/>
      <c r="C4" s="609"/>
      <c r="D4" s="609"/>
      <c r="E4" s="609"/>
      <c r="F4" s="609"/>
      <c r="G4" s="609"/>
      <c r="H4" s="609"/>
      <c r="I4" s="609"/>
      <c r="J4" s="609"/>
      <c r="K4" s="609"/>
      <c r="L4" s="609"/>
      <c r="M4" s="609"/>
    </row>
    <row r="5" spans="1:14" ht="22.9" customHeight="1">
      <c r="A5" s="1452" t="s">
        <v>801</v>
      </c>
      <c r="B5" s="1453"/>
      <c r="C5" s="1453"/>
      <c r="D5" s="1453"/>
      <c r="E5" s="1453"/>
      <c r="F5" s="1453"/>
      <c r="G5" s="1453"/>
      <c r="H5" s="1453"/>
      <c r="I5" s="1453"/>
      <c r="J5" s="1453"/>
      <c r="K5" s="1453"/>
      <c r="L5" s="1453"/>
      <c r="M5" s="1454"/>
      <c r="N5" s="3"/>
    </row>
    <row r="6" spans="1:14" ht="6.75" customHeight="1">
      <c r="A6" s="610"/>
      <c r="B6" s="610"/>
      <c r="C6" s="610"/>
      <c r="D6" s="610"/>
      <c r="E6" s="610"/>
      <c r="F6" s="610"/>
      <c r="G6" s="610"/>
      <c r="H6" s="610"/>
      <c r="I6" s="610"/>
      <c r="J6" s="610"/>
      <c r="K6" s="610"/>
      <c r="L6" s="610"/>
      <c r="M6" s="610"/>
    </row>
    <row r="7" spans="1:14" ht="47.25" customHeight="1">
      <c r="A7" s="203" t="s">
        <v>727</v>
      </c>
      <c r="B7" s="203" t="s">
        <v>728</v>
      </c>
      <c r="C7" s="203" t="s">
        <v>575</v>
      </c>
      <c r="D7" s="203" t="s">
        <v>576</v>
      </c>
      <c r="E7" s="203" t="s">
        <v>577</v>
      </c>
      <c r="F7" s="203" t="s">
        <v>578</v>
      </c>
      <c r="G7" s="203" t="s">
        <v>579</v>
      </c>
      <c r="H7" s="203" t="s">
        <v>580</v>
      </c>
      <c r="I7" s="203" t="s">
        <v>581</v>
      </c>
      <c r="J7" s="203" t="s">
        <v>121</v>
      </c>
      <c r="K7" s="203" t="s">
        <v>582</v>
      </c>
      <c r="L7" s="203" t="s">
        <v>583</v>
      </c>
      <c r="M7" s="203" t="s">
        <v>584</v>
      </c>
      <c r="N7" s="4"/>
    </row>
    <row r="8" spans="1:14" ht="165.75" customHeight="1">
      <c r="A8" s="655" t="s">
        <v>802</v>
      </c>
      <c r="B8" s="655" t="s">
        <v>803</v>
      </c>
      <c r="C8" s="655" t="s">
        <v>804</v>
      </c>
      <c r="D8" s="656" t="s">
        <v>666</v>
      </c>
      <c r="E8" s="656" t="s">
        <v>805</v>
      </c>
      <c r="F8" s="657" t="s">
        <v>806</v>
      </c>
      <c r="G8" s="657" t="s">
        <v>806</v>
      </c>
      <c r="H8" s="657" t="s">
        <v>590</v>
      </c>
      <c r="I8" s="657" t="s">
        <v>591</v>
      </c>
      <c r="J8" s="657" t="s">
        <v>807</v>
      </c>
      <c r="K8" s="657" t="s">
        <v>808</v>
      </c>
      <c r="L8" s="657" t="s">
        <v>808</v>
      </c>
      <c r="M8" s="657" t="s">
        <v>806</v>
      </c>
      <c r="N8" s="5"/>
    </row>
    <row r="9" spans="1:14" ht="186" customHeight="1">
      <c r="A9" s="655" t="s">
        <v>809</v>
      </c>
      <c r="B9" s="655" t="s">
        <v>810</v>
      </c>
      <c r="C9" s="655" t="s">
        <v>811</v>
      </c>
      <c r="D9" s="656" t="s">
        <v>666</v>
      </c>
      <c r="E9" s="656" t="s">
        <v>812</v>
      </c>
      <c r="F9" s="658">
        <v>621307</v>
      </c>
      <c r="G9" s="658">
        <v>554717</v>
      </c>
      <c r="H9" s="656" t="s">
        <v>590</v>
      </c>
      <c r="I9" s="656" t="s">
        <v>591</v>
      </c>
      <c r="J9" s="656" t="s">
        <v>807</v>
      </c>
      <c r="K9" s="656" t="s">
        <v>813</v>
      </c>
      <c r="L9" s="656" t="s">
        <v>814</v>
      </c>
      <c r="M9" s="657" t="s">
        <v>815</v>
      </c>
      <c r="N9" s="5"/>
    </row>
    <row r="10" spans="1:14" ht="86.25" customHeight="1">
      <c r="A10" s="655" t="s">
        <v>816</v>
      </c>
      <c r="B10" s="655" t="s">
        <v>817</v>
      </c>
      <c r="C10" s="655" t="s">
        <v>818</v>
      </c>
      <c r="D10" s="656" t="s">
        <v>678</v>
      </c>
      <c r="E10" s="655" t="s">
        <v>819</v>
      </c>
      <c r="F10" s="658">
        <v>3355</v>
      </c>
      <c r="G10" s="658">
        <v>25</v>
      </c>
      <c r="H10" s="656" t="s">
        <v>590</v>
      </c>
      <c r="I10" s="656" t="s">
        <v>820</v>
      </c>
      <c r="J10" s="656" t="s">
        <v>698</v>
      </c>
      <c r="K10" s="656" t="s">
        <v>821</v>
      </c>
      <c r="L10" s="656" t="s">
        <v>822</v>
      </c>
      <c r="M10" s="657" t="s">
        <v>823</v>
      </c>
      <c r="N10" s="5"/>
    </row>
    <row r="11" spans="1:14" ht="69.75" customHeight="1">
      <c r="A11" s="655" t="s">
        <v>824</v>
      </c>
      <c r="B11" s="655" t="s">
        <v>825</v>
      </c>
      <c r="C11" s="655" t="s">
        <v>826</v>
      </c>
      <c r="D11" s="656" t="s">
        <v>678</v>
      </c>
      <c r="E11" s="655" t="s">
        <v>827</v>
      </c>
      <c r="F11" s="658">
        <v>294061</v>
      </c>
      <c r="G11" s="658">
        <v>365</v>
      </c>
      <c r="H11" s="656" t="s">
        <v>590</v>
      </c>
      <c r="I11" s="656" t="s">
        <v>626</v>
      </c>
      <c r="J11" s="656" t="s">
        <v>698</v>
      </c>
      <c r="K11" s="656" t="s">
        <v>828</v>
      </c>
      <c r="L11" s="656" t="s">
        <v>829</v>
      </c>
      <c r="M11" s="657" t="s">
        <v>830</v>
      </c>
      <c r="N11" s="5"/>
    </row>
    <row r="12" spans="1:14" ht="95.25" customHeight="1">
      <c r="A12" s="655" t="s">
        <v>831</v>
      </c>
      <c r="B12" s="655" t="s">
        <v>832</v>
      </c>
      <c r="C12" s="655" t="s">
        <v>833</v>
      </c>
      <c r="D12" s="656" t="s">
        <v>678</v>
      </c>
      <c r="E12" s="655" t="s">
        <v>834</v>
      </c>
      <c r="F12" s="658">
        <v>826513</v>
      </c>
      <c r="G12" s="658">
        <v>686362</v>
      </c>
      <c r="H12" s="656" t="s">
        <v>590</v>
      </c>
      <c r="I12" s="656" t="s">
        <v>626</v>
      </c>
      <c r="J12" s="656" t="s">
        <v>668</v>
      </c>
      <c r="K12" s="656" t="s">
        <v>835</v>
      </c>
      <c r="L12" s="656" t="s">
        <v>836</v>
      </c>
      <c r="M12" s="657" t="s">
        <v>837</v>
      </c>
      <c r="N12" s="5"/>
    </row>
    <row r="13" spans="1:14" ht="78" customHeight="1">
      <c r="A13" s="655" t="s">
        <v>838</v>
      </c>
      <c r="B13" s="655" t="s">
        <v>839</v>
      </c>
      <c r="C13" s="655" t="s">
        <v>840</v>
      </c>
      <c r="D13" s="656" t="s">
        <v>678</v>
      </c>
      <c r="E13" s="655" t="s">
        <v>841</v>
      </c>
      <c r="F13" s="658">
        <v>14124</v>
      </c>
      <c r="G13" s="658">
        <v>365</v>
      </c>
      <c r="H13" s="656" t="s">
        <v>590</v>
      </c>
      <c r="I13" s="656" t="s">
        <v>626</v>
      </c>
      <c r="J13" s="656" t="s">
        <v>698</v>
      </c>
      <c r="K13" s="656" t="s">
        <v>842</v>
      </c>
      <c r="L13" s="656" t="s">
        <v>843</v>
      </c>
      <c r="M13" s="657" t="s">
        <v>844</v>
      </c>
      <c r="N13" s="5"/>
    </row>
    <row r="14" spans="1:14" ht="82.5" customHeight="1">
      <c r="A14" s="655" t="s">
        <v>845</v>
      </c>
      <c r="B14" s="655" t="s">
        <v>846</v>
      </c>
      <c r="C14" s="655" t="s">
        <v>847</v>
      </c>
      <c r="D14" s="656" t="s">
        <v>678</v>
      </c>
      <c r="E14" s="655" t="s">
        <v>848</v>
      </c>
      <c r="F14" s="658">
        <v>25</v>
      </c>
      <c r="G14" s="658">
        <v>26</v>
      </c>
      <c r="H14" s="656" t="s">
        <v>590</v>
      </c>
      <c r="I14" s="656" t="s">
        <v>626</v>
      </c>
      <c r="J14" s="656" t="s">
        <v>668</v>
      </c>
      <c r="K14" s="656" t="s">
        <v>849</v>
      </c>
      <c r="L14" s="656" t="s">
        <v>850</v>
      </c>
      <c r="M14" s="657" t="s">
        <v>851</v>
      </c>
      <c r="N14" s="5"/>
    </row>
    <row r="15" spans="1:14" ht="96.75" customHeight="1">
      <c r="A15" s="655" t="s">
        <v>852</v>
      </c>
      <c r="B15" s="655" t="s">
        <v>853</v>
      </c>
      <c r="C15" s="655" t="s">
        <v>854</v>
      </c>
      <c r="D15" s="656" t="s">
        <v>678</v>
      </c>
      <c r="E15" s="655" t="s">
        <v>855</v>
      </c>
      <c r="F15" s="658">
        <v>7</v>
      </c>
      <c r="G15" s="658">
        <v>7</v>
      </c>
      <c r="H15" s="656" t="s">
        <v>590</v>
      </c>
      <c r="I15" s="656" t="s">
        <v>626</v>
      </c>
      <c r="J15" s="656" t="s">
        <v>668</v>
      </c>
      <c r="K15" s="656" t="s">
        <v>856</v>
      </c>
      <c r="L15" s="656" t="s">
        <v>856</v>
      </c>
      <c r="M15" s="657" t="s">
        <v>856</v>
      </c>
      <c r="N15" s="5"/>
    </row>
    <row r="16" spans="1:14" ht="89.25" customHeight="1">
      <c r="A16" s="655" t="s">
        <v>857</v>
      </c>
      <c r="B16" s="655" t="s">
        <v>858</v>
      </c>
      <c r="C16" s="655" t="s">
        <v>859</v>
      </c>
      <c r="D16" s="656" t="s">
        <v>678</v>
      </c>
      <c r="E16" s="655" t="s">
        <v>860</v>
      </c>
      <c r="F16" s="658">
        <v>770819</v>
      </c>
      <c r="G16" s="658">
        <v>641244</v>
      </c>
      <c r="H16" s="656" t="s">
        <v>590</v>
      </c>
      <c r="I16" s="656" t="s">
        <v>626</v>
      </c>
      <c r="J16" s="656" t="s">
        <v>668</v>
      </c>
      <c r="K16" s="656" t="s">
        <v>861</v>
      </c>
      <c r="L16" s="656" t="s">
        <v>862</v>
      </c>
      <c r="M16" s="657" t="s">
        <v>863</v>
      </c>
      <c r="N16" s="5"/>
    </row>
    <row r="17" spans="1:14" ht="83.45" customHeight="1">
      <c r="A17" s="655" t="s">
        <v>864</v>
      </c>
      <c r="B17" s="655" t="s">
        <v>865</v>
      </c>
      <c r="C17" s="655" t="s">
        <v>866</v>
      </c>
      <c r="D17" s="656" t="s">
        <v>678</v>
      </c>
      <c r="E17" s="655" t="s">
        <v>867</v>
      </c>
      <c r="F17" s="658">
        <v>32209</v>
      </c>
      <c r="G17" s="658">
        <v>26803</v>
      </c>
      <c r="H17" s="656" t="s">
        <v>590</v>
      </c>
      <c r="I17" s="656" t="s">
        <v>626</v>
      </c>
      <c r="J17" s="656" t="s">
        <v>668</v>
      </c>
      <c r="K17" s="656" t="s">
        <v>868</v>
      </c>
      <c r="L17" s="656" t="s">
        <v>869</v>
      </c>
      <c r="M17" s="657" t="s">
        <v>870</v>
      </c>
      <c r="N17" s="5"/>
    </row>
    <row r="18" spans="1:14" ht="78.75" customHeight="1">
      <c r="A18" s="655" t="s">
        <v>871</v>
      </c>
      <c r="B18" s="655" t="s">
        <v>872</v>
      </c>
      <c r="C18" s="655" t="s">
        <v>873</v>
      </c>
      <c r="D18" s="656" t="s">
        <v>678</v>
      </c>
      <c r="E18" s="655" t="s">
        <v>874</v>
      </c>
      <c r="F18" s="658">
        <v>13239</v>
      </c>
      <c r="G18" s="658">
        <v>12232</v>
      </c>
      <c r="H18" s="656" t="s">
        <v>590</v>
      </c>
      <c r="I18" s="656" t="s">
        <v>626</v>
      </c>
      <c r="J18" s="656" t="s">
        <v>668</v>
      </c>
      <c r="K18" s="656" t="s">
        <v>875</v>
      </c>
      <c r="L18" s="656" t="s">
        <v>876</v>
      </c>
      <c r="M18" s="657" t="s">
        <v>877</v>
      </c>
      <c r="N18" s="6"/>
    </row>
    <row r="19" spans="1:14" ht="78.75" customHeight="1">
      <c r="A19" s="655" t="s">
        <v>878</v>
      </c>
      <c r="B19" s="655" t="s">
        <v>879</v>
      </c>
      <c r="C19" s="655" t="s">
        <v>880</v>
      </c>
      <c r="D19" s="656" t="s">
        <v>678</v>
      </c>
      <c r="E19" s="655" t="s">
        <v>881</v>
      </c>
      <c r="F19" s="658">
        <v>1335</v>
      </c>
      <c r="G19" s="658">
        <v>1656</v>
      </c>
      <c r="H19" s="656" t="s">
        <v>590</v>
      </c>
      <c r="I19" s="656" t="s">
        <v>626</v>
      </c>
      <c r="J19" s="656" t="s">
        <v>668</v>
      </c>
      <c r="K19" s="656" t="s">
        <v>882</v>
      </c>
      <c r="L19" s="656" t="s">
        <v>883</v>
      </c>
      <c r="M19" s="657" t="s">
        <v>884</v>
      </c>
    </row>
    <row r="20" spans="1:14" ht="101.25" customHeight="1">
      <c r="A20" s="655" t="s">
        <v>885</v>
      </c>
      <c r="B20" s="655" t="s">
        <v>886</v>
      </c>
      <c r="C20" s="655" t="s">
        <v>887</v>
      </c>
      <c r="D20" s="656" t="s">
        <v>678</v>
      </c>
      <c r="E20" s="659" t="s">
        <v>888</v>
      </c>
      <c r="F20" s="658">
        <v>4672</v>
      </c>
      <c r="G20" s="658">
        <v>4427</v>
      </c>
      <c r="H20" s="656" t="s">
        <v>590</v>
      </c>
      <c r="I20" s="656" t="s">
        <v>626</v>
      </c>
      <c r="J20" s="656" t="s">
        <v>668</v>
      </c>
      <c r="K20" s="656" t="s">
        <v>889</v>
      </c>
      <c r="L20" s="656" t="s">
        <v>890</v>
      </c>
      <c r="M20" s="657" t="s">
        <v>891</v>
      </c>
    </row>
    <row r="21" spans="1:14" ht="89.25" customHeight="1">
      <c r="A21" s="655" t="s">
        <v>892</v>
      </c>
      <c r="B21" s="655" t="s">
        <v>893</v>
      </c>
      <c r="C21" s="655" t="s">
        <v>894</v>
      </c>
      <c r="D21" s="656" t="s">
        <v>678</v>
      </c>
      <c r="E21" s="655" t="s">
        <v>895</v>
      </c>
      <c r="F21" s="658">
        <v>23305</v>
      </c>
      <c r="G21" s="658">
        <v>23121</v>
      </c>
      <c r="H21" s="656" t="s">
        <v>590</v>
      </c>
      <c r="I21" s="656" t="s">
        <v>626</v>
      </c>
      <c r="J21" s="656" t="s">
        <v>668</v>
      </c>
      <c r="K21" s="656" t="s">
        <v>896</v>
      </c>
      <c r="L21" s="656" t="s">
        <v>897</v>
      </c>
      <c r="M21" s="657" t="s">
        <v>898</v>
      </c>
    </row>
    <row r="22" spans="1:14">
      <c r="A22" s="1467"/>
      <c r="B22" s="1467"/>
      <c r="C22" s="940"/>
      <c r="D22" s="940"/>
      <c r="E22" s="226"/>
      <c r="F22" s="226"/>
      <c r="G22" s="226"/>
      <c r="H22" s="226"/>
      <c r="I22" s="230"/>
      <c r="J22" s="660"/>
      <c r="K22" s="230"/>
      <c r="L22" s="661"/>
      <c r="M22" s="230"/>
    </row>
    <row r="23" spans="1:14">
      <c r="A23" s="940" t="s">
        <v>899</v>
      </c>
      <c r="B23" s="940"/>
      <c r="C23" s="940"/>
      <c r="D23" s="940"/>
      <c r="E23" s="226"/>
      <c r="F23" s="226"/>
      <c r="G23" s="226"/>
      <c r="H23" s="226"/>
      <c r="I23" s="230"/>
      <c r="J23" s="660"/>
      <c r="K23" s="230"/>
      <c r="L23" s="661"/>
      <c r="M23" s="230"/>
    </row>
    <row r="24" spans="1:14">
      <c r="A24" s="940"/>
      <c r="B24" s="940"/>
      <c r="C24" s="940"/>
      <c r="D24" s="940"/>
      <c r="E24" s="226"/>
      <c r="F24" s="226"/>
      <c r="G24" s="226"/>
      <c r="H24" s="226"/>
      <c r="I24" s="230"/>
      <c r="J24" s="660"/>
      <c r="K24" s="230"/>
      <c r="L24" s="661"/>
      <c r="M24" s="230"/>
    </row>
    <row r="25" spans="1:14">
      <c r="A25" s="940"/>
      <c r="B25" s="940"/>
      <c r="C25" s="940"/>
      <c r="D25" s="940"/>
      <c r="E25" s="226"/>
      <c r="F25" s="226"/>
      <c r="G25" s="226"/>
      <c r="H25" s="226"/>
      <c r="I25" s="230"/>
      <c r="J25" s="660"/>
      <c r="K25" s="230"/>
      <c r="L25" s="661"/>
      <c r="M25" s="230"/>
    </row>
    <row r="26" spans="1:14">
      <c r="A26" s="940"/>
      <c r="B26" s="940"/>
      <c r="C26" s="940"/>
      <c r="D26" s="940"/>
      <c r="E26" s="226"/>
      <c r="F26" s="226"/>
      <c r="G26" s="226"/>
      <c r="H26" s="226"/>
      <c r="I26" s="230"/>
      <c r="J26" s="660"/>
      <c r="K26" s="230"/>
      <c r="L26" s="661"/>
      <c r="M26" s="230"/>
    </row>
    <row r="27" spans="1:14" ht="21" customHeight="1">
      <c r="A27" s="624" t="s">
        <v>644</v>
      </c>
      <c r="B27" s="1468"/>
      <c r="C27" s="1468"/>
      <c r="D27" s="625"/>
      <c r="E27" s="226"/>
      <c r="F27" s="226"/>
      <c r="G27" s="226"/>
      <c r="H27" s="226"/>
      <c r="I27" s="624" t="s">
        <v>645</v>
      </c>
      <c r="J27" s="1468"/>
      <c r="K27" s="1468"/>
      <c r="L27" s="1468"/>
      <c r="M27" s="662"/>
    </row>
    <row r="28" spans="1:14" ht="43.5" customHeight="1">
      <c r="B28" s="1465" t="s">
        <v>900</v>
      </c>
      <c r="C28" s="1465"/>
      <c r="D28" s="227"/>
      <c r="E28" s="230"/>
      <c r="F28" s="230"/>
      <c r="G28" s="230"/>
      <c r="H28" s="230"/>
      <c r="I28" s="230"/>
      <c r="J28" s="1466" t="s">
        <v>1545</v>
      </c>
      <c r="K28" s="1466"/>
      <c r="L28" s="1466"/>
      <c r="M28" s="662"/>
    </row>
    <row r="29" spans="1:14" s="7" customFormat="1" ht="15">
      <c r="A29" s="8"/>
      <c r="N29" s="1"/>
    </row>
  </sheetData>
  <mergeCells count="8">
    <mergeCell ref="B28:C28"/>
    <mergeCell ref="J28:L28"/>
    <mergeCell ref="A1:M1"/>
    <mergeCell ref="A3:M3"/>
    <mergeCell ref="A5:M5"/>
    <mergeCell ref="A22:B22"/>
    <mergeCell ref="B27:C27"/>
    <mergeCell ref="J27:L27"/>
  </mergeCells>
  <conditionalFormatting sqref="A2 A4">
    <cfRule type="cellIs" dxfId="10"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53" fitToHeight="0" orientation="landscape" r:id="rId1"/>
  <headerFooter scaleWithDoc="0" alignWithMargins="0">
    <oddHeader>&amp;L&amp;G&amp;R&amp;G</oddHeader>
    <oddFooter>&amp;R&amp;G</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S34"/>
  <sheetViews>
    <sheetView showGridLines="0" view="pageBreakPreview" zoomScale="90" zoomScaleNormal="80" zoomScaleSheetLayoutView="90" workbookViewId="0">
      <selection sqref="A1:M1"/>
    </sheetView>
  </sheetViews>
  <sheetFormatPr baseColWidth="10" defaultColWidth="8.7109375" defaultRowHeight="13.5"/>
  <cols>
    <col min="1" max="1" width="30.7109375" style="1" customWidth="1"/>
    <col min="2" max="2" width="26.7109375" style="7" customWidth="1"/>
    <col min="3" max="5" width="17.7109375" style="7" customWidth="1"/>
    <col min="6" max="6" width="13.7109375" style="7" customWidth="1"/>
    <col min="7" max="7" width="15.5703125" style="7" customWidth="1"/>
    <col min="8" max="8" width="15.42578125" style="7" customWidth="1"/>
    <col min="9" max="9" width="15.7109375" style="7" customWidth="1"/>
    <col min="10" max="10" width="15.28515625" style="7" customWidth="1"/>
    <col min="11" max="11" width="16.140625" style="7" customWidth="1"/>
    <col min="12" max="12" width="14.7109375" style="7" customWidth="1"/>
    <col min="13" max="13" width="16.5703125" style="7" customWidth="1"/>
    <col min="14" max="14" width="3.140625" style="1" customWidth="1"/>
    <col min="15" max="19" width="8.7109375" style="663"/>
    <col min="20" max="16384" width="8.7109375" style="1"/>
  </cols>
  <sheetData>
    <row r="1" spans="1:16" ht="22.9" customHeight="1">
      <c r="A1" s="1449" t="s">
        <v>160</v>
      </c>
      <c r="B1" s="1450"/>
      <c r="C1" s="1450"/>
      <c r="D1" s="1450"/>
      <c r="E1" s="1450"/>
      <c r="F1" s="1450"/>
      <c r="G1" s="1450"/>
      <c r="H1" s="1450"/>
      <c r="I1" s="1450"/>
      <c r="J1" s="1450"/>
      <c r="K1" s="1450"/>
      <c r="L1" s="1450"/>
      <c r="M1" s="1451"/>
    </row>
    <row r="2" spans="1:16" ht="6.6" customHeight="1">
      <c r="A2" s="608"/>
      <c r="B2" s="609"/>
      <c r="C2" s="609"/>
      <c r="D2" s="609"/>
      <c r="E2" s="609"/>
      <c r="F2" s="609"/>
      <c r="G2" s="609"/>
      <c r="H2" s="609"/>
      <c r="I2" s="609"/>
      <c r="J2" s="609"/>
      <c r="K2" s="609"/>
      <c r="L2" s="609"/>
      <c r="M2" s="609"/>
    </row>
    <row r="3" spans="1:16" ht="22.9" customHeight="1">
      <c r="A3" s="1452" t="s">
        <v>901</v>
      </c>
      <c r="B3" s="1453"/>
      <c r="C3" s="1453"/>
      <c r="D3" s="1453"/>
      <c r="E3" s="1453"/>
      <c r="F3" s="1453"/>
      <c r="G3" s="1453"/>
      <c r="H3" s="1453"/>
      <c r="I3" s="1453"/>
      <c r="J3" s="1453"/>
      <c r="K3" s="1453"/>
      <c r="L3" s="1453"/>
      <c r="M3" s="1454"/>
      <c r="N3" s="3"/>
    </row>
    <row r="4" spans="1:16" ht="6.6" customHeight="1">
      <c r="A4" s="608"/>
      <c r="B4" s="609"/>
      <c r="C4" s="609"/>
      <c r="D4" s="609"/>
      <c r="E4" s="609"/>
      <c r="F4" s="609"/>
      <c r="G4" s="609"/>
      <c r="H4" s="609"/>
      <c r="I4" s="609"/>
      <c r="J4" s="609"/>
      <c r="K4" s="609"/>
      <c r="L4" s="609"/>
      <c r="M4" s="609"/>
    </row>
    <row r="5" spans="1:16" ht="22.9" customHeight="1">
      <c r="A5" s="1452" t="s">
        <v>902</v>
      </c>
      <c r="B5" s="1453"/>
      <c r="C5" s="1453"/>
      <c r="D5" s="1453"/>
      <c r="E5" s="1453"/>
      <c r="F5" s="1453"/>
      <c r="G5" s="1453"/>
      <c r="H5" s="1453"/>
      <c r="I5" s="1453"/>
      <c r="J5" s="1453"/>
      <c r="K5" s="1453"/>
      <c r="L5" s="1453"/>
      <c r="M5" s="1454"/>
      <c r="N5" s="3"/>
    </row>
    <row r="6" spans="1:16" ht="6.75" customHeight="1">
      <c r="A6" s="610"/>
      <c r="B6" s="610"/>
      <c r="C6" s="610"/>
      <c r="D6" s="610"/>
      <c r="E6" s="610"/>
      <c r="F6" s="610"/>
      <c r="G6" s="610"/>
      <c r="H6" s="610"/>
      <c r="I6" s="610"/>
      <c r="J6" s="610"/>
      <c r="K6" s="610"/>
      <c r="L6" s="610"/>
      <c r="M6" s="610"/>
    </row>
    <row r="7" spans="1:16" ht="47.25" customHeight="1">
      <c r="A7" s="203" t="s">
        <v>650</v>
      </c>
      <c r="B7" s="203" t="s">
        <v>651</v>
      </c>
      <c r="C7" s="203" t="s">
        <v>652</v>
      </c>
      <c r="D7" s="203" t="s">
        <v>653</v>
      </c>
      <c r="E7" s="203" t="s">
        <v>654</v>
      </c>
      <c r="F7" s="203" t="s">
        <v>655</v>
      </c>
      <c r="G7" s="203" t="s">
        <v>656</v>
      </c>
      <c r="H7" s="203" t="s">
        <v>657</v>
      </c>
      <c r="I7" s="203" t="s">
        <v>658</v>
      </c>
      <c r="J7" s="203" t="s">
        <v>659</v>
      </c>
      <c r="K7" s="203" t="s">
        <v>660</v>
      </c>
      <c r="L7" s="203" t="s">
        <v>903</v>
      </c>
      <c r="M7" s="203" t="s">
        <v>904</v>
      </c>
      <c r="N7" s="4"/>
    </row>
    <row r="8" spans="1:16" ht="129.75" customHeight="1">
      <c r="A8" s="1034" t="s">
        <v>905</v>
      </c>
      <c r="B8" s="1470" t="s">
        <v>906</v>
      </c>
      <c r="C8" s="664" t="s">
        <v>907</v>
      </c>
      <c r="D8" s="665" t="s">
        <v>666</v>
      </c>
      <c r="E8" s="1035" t="s">
        <v>908</v>
      </c>
      <c r="F8" s="1036">
        <v>7.4</v>
      </c>
      <c r="G8" s="1037">
        <v>6.9</v>
      </c>
      <c r="H8" s="666" t="s">
        <v>590</v>
      </c>
      <c r="I8" s="666" t="s">
        <v>591</v>
      </c>
      <c r="J8" s="666" t="s">
        <v>909</v>
      </c>
      <c r="K8" s="666">
        <v>7.24</v>
      </c>
      <c r="L8" s="666" t="s">
        <v>910</v>
      </c>
      <c r="M8" s="667" t="s">
        <v>911</v>
      </c>
      <c r="N8" s="4"/>
      <c r="O8" s="668"/>
      <c r="P8" s="668"/>
    </row>
    <row r="9" spans="1:16" ht="102.75" customHeight="1">
      <c r="A9" s="1034" t="s">
        <v>912</v>
      </c>
      <c r="B9" s="1471"/>
      <c r="C9" s="669" t="s">
        <v>913</v>
      </c>
      <c r="D9" s="670" t="s">
        <v>666</v>
      </c>
      <c r="E9" s="669" t="s">
        <v>914</v>
      </c>
      <c r="F9" s="1036">
        <v>16.600000000000001</v>
      </c>
      <c r="G9" s="1037">
        <v>16</v>
      </c>
      <c r="H9" s="666" t="s">
        <v>590</v>
      </c>
      <c r="I9" s="666" t="s">
        <v>591</v>
      </c>
      <c r="J9" s="666" t="s">
        <v>1546</v>
      </c>
      <c r="K9" s="666" t="s">
        <v>915</v>
      </c>
      <c r="L9" s="666" t="s">
        <v>916</v>
      </c>
      <c r="M9" s="1038" t="s">
        <v>917</v>
      </c>
      <c r="N9" s="4"/>
    </row>
    <row r="10" spans="1:16" ht="124.5" customHeight="1">
      <c r="A10" s="1034" t="s">
        <v>918</v>
      </c>
      <c r="B10" s="669" t="s">
        <v>919</v>
      </c>
      <c r="C10" s="669" t="s">
        <v>1547</v>
      </c>
      <c r="D10" s="671" t="s">
        <v>624</v>
      </c>
      <c r="E10" s="1034" t="s">
        <v>920</v>
      </c>
      <c r="F10" s="1036">
        <v>105</v>
      </c>
      <c r="G10" s="1039">
        <v>4761</v>
      </c>
      <c r="H10" s="666" t="s">
        <v>590</v>
      </c>
      <c r="I10" s="666" t="s">
        <v>591</v>
      </c>
      <c r="J10" s="672" t="s">
        <v>921</v>
      </c>
      <c r="K10" s="666">
        <v>117</v>
      </c>
      <c r="L10" s="673">
        <v>0.9</v>
      </c>
      <c r="M10" s="1040" t="s">
        <v>922</v>
      </c>
      <c r="N10" s="4"/>
    </row>
    <row r="11" spans="1:16" ht="124.5" customHeight="1">
      <c r="A11" s="1041" t="s">
        <v>923</v>
      </c>
      <c r="B11" s="1042" t="s">
        <v>924</v>
      </c>
      <c r="C11" s="674" t="s">
        <v>1548</v>
      </c>
      <c r="D11" s="670" t="s">
        <v>666</v>
      </c>
      <c r="E11" s="1041" t="s">
        <v>925</v>
      </c>
      <c r="F11" s="1043">
        <v>103</v>
      </c>
      <c r="G11" s="1044">
        <v>110</v>
      </c>
      <c r="H11" s="666" t="s">
        <v>926</v>
      </c>
      <c r="I11" s="666" t="s">
        <v>820</v>
      </c>
      <c r="J11" s="666" t="s">
        <v>927</v>
      </c>
      <c r="K11" s="666">
        <v>7.5</v>
      </c>
      <c r="L11" s="673">
        <v>0.95</v>
      </c>
      <c r="M11" s="1045" t="s">
        <v>928</v>
      </c>
      <c r="N11" s="4"/>
    </row>
    <row r="12" spans="1:16" ht="101.25" customHeight="1">
      <c r="A12" s="1034" t="s">
        <v>929</v>
      </c>
      <c r="B12" s="669" t="s">
        <v>930</v>
      </c>
      <c r="C12" s="669" t="s">
        <v>677</v>
      </c>
      <c r="D12" s="671" t="s">
        <v>666</v>
      </c>
      <c r="E12" s="1034" t="s">
        <v>931</v>
      </c>
      <c r="F12" s="1043">
        <v>15533</v>
      </c>
      <c r="G12" s="1044">
        <v>18598</v>
      </c>
      <c r="H12" s="666" t="s">
        <v>590</v>
      </c>
      <c r="I12" s="666" t="s">
        <v>932</v>
      </c>
      <c r="J12" s="666" t="s">
        <v>933</v>
      </c>
      <c r="K12" s="673">
        <v>0.9</v>
      </c>
      <c r="L12" s="673">
        <v>0.95</v>
      </c>
      <c r="M12" s="1045" t="s">
        <v>934</v>
      </c>
      <c r="N12" s="5"/>
    </row>
    <row r="13" spans="1:16" ht="116.25" customHeight="1">
      <c r="A13" s="1034" t="s">
        <v>935</v>
      </c>
      <c r="B13" s="669" t="s">
        <v>936</v>
      </c>
      <c r="C13" s="669" t="s">
        <v>681</v>
      </c>
      <c r="D13" s="671" t="s">
        <v>666</v>
      </c>
      <c r="E13" s="1034" t="s">
        <v>937</v>
      </c>
      <c r="F13" s="1036">
        <v>4761</v>
      </c>
      <c r="G13" s="1037">
        <v>2727</v>
      </c>
      <c r="H13" s="666" t="s">
        <v>590</v>
      </c>
      <c r="I13" s="666" t="s">
        <v>932</v>
      </c>
      <c r="J13" s="666" t="s">
        <v>1549</v>
      </c>
      <c r="K13" s="673">
        <v>0.9</v>
      </c>
      <c r="L13" s="673">
        <v>0.95</v>
      </c>
      <c r="M13" s="1038" t="s">
        <v>938</v>
      </c>
      <c r="N13" s="5"/>
    </row>
    <row r="14" spans="1:16" ht="106.5" customHeight="1">
      <c r="A14" s="1034" t="s">
        <v>939</v>
      </c>
      <c r="B14" s="1034" t="s">
        <v>940</v>
      </c>
      <c r="C14" s="669" t="s">
        <v>684</v>
      </c>
      <c r="D14" s="671" t="s">
        <v>666</v>
      </c>
      <c r="E14" s="1034" t="s">
        <v>941</v>
      </c>
      <c r="F14" s="1036">
        <v>51026</v>
      </c>
      <c r="G14" s="1037">
        <v>72555</v>
      </c>
      <c r="H14" s="675" t="s">
        <v>590</v>
      </c>
      <c r="I14" s="675" t="s">
        <v>932</v>
      </c>
      <c r="J14" s="676" t="s">
        <v>942</v>
      </c>
      <c r="K14" s="677">
        <v>0.95</v>
      </c>
      <c r="L14" s="677">
        <v>0.95</v>
      </c>
      <c r="M14" s="1038" t="s">
        <v>943</v>
      </c>
      <c r="N14" s="5"/>
    </row>
    <row r="15" spans="1:16" ht="117" customHeight="1">
      <c r="A15" s="1034" t="s">
        <v>944</v>
      </c>
      <c r="B15" s="1041" t="s">
        <v>944</v>
      </c>
      <c r="C15" s="674" t="s">
        <v>687</v>
      </c>
      <c r="D15" s="670" t="s">
        <v>666</v>
      </c>
      <c r="E15" s="1041" t="s">
        <v>945</v>
      </c>
      <c r="F15" s="1043">
        <v>112</v>
      </c>
      <c r="G15" s="1044">
        <v>1990</v>
      </c>
      <c r="H15" s="666" t="s">
        <v>598</v>
      </c>
      <c r="I15" s="675" t="s">
        <v>932</v>
      </c>
      <c r="J15" s="676" t="s">
        <v>1550</v>
      </c>
      <c r="K15" s="677">
        <v>7.0000000000000007E-2</v>
      </c>
      <c r="L15" s="677">
        <v>0.05</v>
      </c>
      <c r="M15" s="1046" t="s">
        <v>946</v>
      </c>
      <c r="N15" s="5"/>
    </row>
    <row r="16" spans="1:16" ht="144.75" customHeight="1">
      <c r="A16" s="1034" t="s">
        <v>947</v>
      </c>
      <c r="B16" s="1047" t="s">
        <v>948</v>
      </c>
      <c r="C16" s="669" t="s">
        <v>694</v>
      </c>
      <c r="D16" s="671" t="s">
        <v>624</v>
      </c>
      <c r="E16" s="1034" t="s">
        <v>949</v>
      </c>
      <c r="F16" s="1036">
        <v>3142</v>
      </c>
      <c r="G16" s="1037">
        <v>2779</v>
      </c>
      <c r="H16" s="666" t="s">
        <v>590</v>
      </c>
      <c r="I16" s="675" t="s">
        <v>932</v>
      </c>
      <c r="J16" s="676" t="s">
        <v>950</v>
      </c>
      <c r="K16" s="675" t="s">
        <v>951</v>
      </c>
      <c r="L16" s="675" t="s">
        <v>951</v>
      </c>
      <c r="M16" s="1048">
        <v>113</v>
      </c>
      <c r="N16" s="5"/>
    </row>
    <row r="17" spans="1:14" ht="78" customHeight="1">
      <c r="A17" s="1034" t="s">
        <v>1551</v>
      </c>
      <c r="B17" s="1047" t="s">
        <v>952</v>
      </c>
      <c r="C17" s="669" t="s">
        <v>697</v>
      </c>
      <c r="D17" s="671" t="s">
        <v>624</v>
      </c>
      <c r="E17" s="1034" t="s">
        <v>953</v>
      </c>
      <c r="F17" s="1043">
        <v>207</v>
      </c>
      <c r="G17" s="1044">
        <v>225</v>
      </c>
      <c r="H17" s="666" t="s">
        <v>926</v>
      </c>
      <c r="I17" s="675" t="s">
        <v>932</v>
      </c>
      <c r="J17" s="676" t="s">
        <v>954</v>
      </c>
      <c r="K17" s="677">
        <v>0.95</v>
      </c>
      <c r="L17" s="677" t="s">
        <v>955</v>
      </c>
      <c r="M17" s="1045" t="s">
        <v>956</v>
      </c>
      <c r="N17" s="5"/>
    </row>
    <row r="18" spans="1:14" ht="102.75" customHeight="1">
      <c r="A18" s="1034" t="s">
        <v>957</v>
      </c>
      <c r="B18" s="1034" t="s">
        <v>958</v>
      </c>
      <c r="C18" s="669" t="s">
        <v>700</v>
      </c>
      <c r="D18" s="671" t="s">
        <v>624</v>
      </c>
      <c r="E18" s="669" t="s">
        <v>959</v>
      </c>
      <c r="F18" s="1043">
        <v>3501</v>
      </c>
      <c r="G18" s="1044">
        <v>6119</v>
      </c>
      <c r="H18" s="666" t="s">
        <v>926</v>
      </c>
      <c r="I18" s="675" t="s">
        <v>932</v>
      </c>
      <c r="J18" s="676" t="s">
        <v>960</v>
      </c>
      <c r="K18" s="677">
        <v>0.95</v>
      </c>
      <c r="L18" s="677">
        <v>0.95</v>
      </c>
      <c r="M18" s="1049" t="s">
        <v>961</v>
      </c>
      <c r="N18" s="6"/>
    </row>
    <row r="19" spans="1:14" ht="93" customHeight="1">
      <c r="A19" s="1034" t="s">
        <v>962</v>
      </c>
      <c r="B19" s="1035" t="s">
        <v>963</v>
      </c>
      <c r="C19" s="669" t="s">
        <v>703</v>
      </c>
      <c r="D19" s="671" t="s">
        <v>624</v>
      </c>
      <c r="E19" s="1034" t="s">
        <v>964</v>
      </c>
      <c r="F19" s="1043">
        <v>2041</v>
      </c>
      <c r="G19" s="1044">
        <v>2634</v>
      </c>
      <c r="H19" s="666" t="s">
        <v>926</v>
      </c>
      <c r="I19" s="675" t="s">
        <v>932</v>
      </c>
      <c r="J19" s="676" t="s">
        <v>965</v>
      </c>
      <c r="K19" s="677">
        <v>0.95</v>
      </c>
      <c r="L19" s="677">
        <v>0.95</v>
      </c>
      <c r="M19" s="1045" t="s">
        <v>966</v>
      </c>
    </row>
    <row r="20" spans="1:14" ht="124.5" customHeight="1">
      <c r="A20" s="1034" t="s">
        <v>967</v>
      </c>
      <c r="B20" s="1035" t="s">
        <v>968</v>
      </c>
      <c r="C20" s="669" t="s">
        <v>709</v>
      </c>
      <c r="D20" s="671" t="s">
        <v>624</v>
      </c>
      <c r="E20" s="1034" t="s">
        <v>969</v>
      </c>
      <c r="F20" s="1043">
        <v>4495</v>
      </c>
      <c r="G20" s="1044">
        <v>4093</v>
      </c>
      <c r="H20" s="666" t="s">
        <v>926</v>
      </c>
      <c r="I20" s="675" t="s">
        <v>932</v>
      </c>
      <c r="J20" s="676" t="s">
        <v>970</v>
      </c>
      <c r="K20" s="677">
        <v>0.95</v>
      </c>
      <c r="L20" s="677">
        <v>0.9</v>
      </c>
      <c r="M20" s="1045" t="s">
        <v>971</v>
      </c>
    </row>
    <row r="21" spans="1:14" ht="57" customHeight="1">
      <c r="A21" s="621"/>
      <c r="B21" s="622"/>
      <c r="E21" s="623"/>
      <c r="F21" s="623"/>
      <c r="G21" s="623"/>
      <c r="H21" s="623"/>
      <c r="I21" s="622"/>
      <c r="J21" s="623"/>
      <c r="K21" s="623"/>
      <c r="L21" s="623"/>
      <c r="M21" s="623"/>
    </row>
    <row r="22" spans="1:14">
      <c r="A22" s="1464" t="s">
        <v>43</v>
      </c>
      <c r="B22" s="1464"/>
      <c r="C22" s="941"/>
      <c r="D22" s="941"/>
      <c r="E22" s="226"/>
      <c r="F22" s="226"/>
      <c r="G22" s="226"/>
      <c r="H22" s="226"/>
      <c r="I22" s="230"/>
      <c r="J22" s="227" t="s">
        <v>42</v>
      </c>
      <c r="K22" s="228"/>
      <c r="L22" s="229"/>
      <c r="M22" s="230"/>
    </row>
    <row r="23" spans="1:14">
      <c r="A23" s="1472" t="s">
        <v>972</v>
      </c>
      <c r="B23" s="1472"/>
      <c r="C23" s="939"/>
      <c r="D23" s="939"/>
      <c r="E23" s="230"/>
      <c r="F23" s="230"/>
      <c r="G23" s="230"/>
      <c r="H23" s="230"/>
      <c r="I23" s="230"/>
      <c r="J23" s="1472" t="s">
        <v>973</v>
      </c>
      <c r="K23" s="1472"/>
      <c r="L23" s="1472"/>
      <c r="M23" s="1472"/>
    </row>
    <row r="24" spans="1:14">
      <c r="A24" s="1469" t="s">
        <v>1552</v>
      </c>
      <c r="B24" s="1469"/>
      <c r="C24" s="230"/>
      <c r="D24" s="230"/>
      <c r="E24" s="230"/>
      <c r="F24" s="230"/>
      <c r="G24" s="230"/>
      <c r="H24" s="230"/>
      <c r="I24" s="230"/>
      <c r="J24" s="678" t="s">
        <v>974</v>
      </c>
      <c r="K24" s="678"/>
      <c r="L24" s="678"/>
      <c r="M24" s="230"/>
    </row>
    <row r="25" spans="1:14" ht="33.75" customHeight="1">
      <c r="A25" s="8"/>
    </row>
    <row r="26" spans="1:14" ht="15">
      <c r="A26" s="8"/>
    </row>
    <row r="27" spans="1:14" ht="15">
      <c r="A27" s="8"/>
    </row>
    <row r="28" spans="1:14" ht="15">
      <c r="A28" s="8"/>
    </row>
    <row r="29" spans="1:14" ht="15">
      <c r="A29" s="8"/>
    </row>
    <row r="30" spans="1:14" ht="15">
      <c r="A30" s="8"/>
    </row>
    <row r="31" spans="1:14" ht="15">
      <c r="A31" s="8"/>
    </row>
    <row r="32" spans="1:14" ht="15">
      <c r="A32" s="8"/>
    </row>
    <row r="33" spans="1:19" s="7" customFormat="1" ht="15">
      <c r="A33" s="8"/>
      <c r="N33" s="1"/>
      <c r="O33" s="415"/>
      <c r="P33" s="415"/>
      <c r="Q33" s="415"/>
      <c r="R33" s="415"/>
      <c r="S33" s="415"/>
    </row>
    <row r="34" spans="1:19" s="7" customFormat="1" ht="15">
      <c r="A34" s="8"/>
      <c r="N34" s="1"/>
      <c r="O34" s="415"/>
      <c r="P34" s="415"/>
      <c r="Q34" s="415"/>
      <c r="R34" s="415"/>
      <c r="S34" s="415"/>
    </row>
  </sheetData>
  <mergeCells count="8">
    <mergeCell ref="A24:B24"/>
    <mergeCell ref="A1:M1"/>
    <mergeCell ref="A3:M3"/>
    <mergeCell ref="A5:M5"/>
    <mergeCell ref="B8:B9"/>
    <mergeCell ref="A22:B22"/>
    <mergeCell ref="A23:B23"/>
    <mergeCell ref="J23:M23"/>
  </mergeCells>
  <conditionalFormatting sqref="A2 A4">
    <cfRule type="cellIs" dxfId="9"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56" fitToHeight="0" orientation="landscape" r:id="rId1"/>
  <headerFooter scaleWithDoc="0" alignWithMargins="0">
    <oddHeader>&amp;L&amp;G&amp;R&amp;G</oddHeader>
    <oddFooter>&amp;R&amp;G</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R33"/>
  <sheetViews>
    <sheetView showGridLines="0" view="pageBreakPreview" zoomScale="85" zoomScaleSheetLayoutView="85" workbookViewId="0"/>
  </sheetViews>
  <sheetFormatPr baseColWidth="10" defaultColWidth="8.7109375" defaultRowHeight="13.5"/>
  <cols>
    <col min="1" max="1" width="7.5703125" style="1" customWidth="1"/>
    <col min="2" max="2" width="30.7109375" style="1" customWidth="1"/>
    <col min="3" max="3" width="30.7109375" style="7" customWidth="1"/>
    <col min="4" max="4" width="17.7109375" style="7" customWidth="1"/>
    <col min="5" max="5" width="15.5703125" style="7" customWidth="1"/>
    <col min="6" max="6" width="17.7109375" style="7" customWidth="1"/>
    <col min="7" max="7" width="14.42578125" style="7" customWidth="1"/>
    <col min="8" max="8" width="14.85546875" style="7" customWidth="1"/>
    <col min="9" max="9" width="14" style="7" customWidth="1"/>
    <col min="10" max="10" width="15.140625" style="7" customWidth="1"/>
    <col min="11" max="11" width="15.5703125" style="7" customWidth="1"/>
    <col min="12" max="12" width="16" style="7" customWidth="1"/>
    <col min="13" max="13" width="13.140625" style="7" customWidth="1"/>
    <col min="14" max="14" width="18.5703125" style="7" customWidth="1"/>
    <col min="15" max="16384" width="8.7109375" style="1"/>
  </cols>
  <sheetData>
    <row r="1" spans="2:18" ht="22.9" customHeight="1">
      <c r="B1" s="1449" t="s">
        <v>160</v>
      </c>
      <c r="C1" s="1450"/>
      <c r="D1" s="1450"/>
      <c r="E1" s="1450"/>
      <c r="F1" s="1450"/>
      <c r="G1" s="1450"/>
      <c r="H1" s="1450"/>
      <c r="I1" s="1450"/>
      <c r="J1" s="1450"/>
      <c r="K1" s="1450"/>
      <c r="L1" s="1450"/>
      <c r="M1" s="1450"/>
      <c r="N1" s="1451"/>
    </row>
    <row r="2" spans="2:18" ht="6.6" customHeight="1">
      <c r="B2" s="608"/>
      <c r="C2" s="609"/>
      <c r="D2" s="609"/>
      <c r="E2" s="609"/>
      <c r="F2" s="609"/>
      <c r="G2" s="609"/>
      <c r="H2" s="609"/>
      <c r="I2" s="609"/>
      <c r="J2" s="609"/>
      <c r="K2" s="609"/>
      <c r="L2" s="609"/>
      <c r="M2" s="609"/>
      <c r="N2" s="609"/>
    </row>
    <row r="3" spans="2:18" ht="22.9" customHeight="1">
      <c r="B3" s="1452" t="s">
        <v>725</v>
      </c>
      <c r="C3" s="1453"/>
      <c r="D3" s="1453"/>
      <c r="E3" s="1453"/>
      <c r="F3" s="1453"/>
      <c r="G3" s="1453"/>
      <c r="H3" s="1453"/>
      <c r="I3" s="1453"/>
      <c r="J3" s="1453"/>
      <c r="K3" s="1453"/>
      <c r="L3" s="1453"/>
      <c r="M3" s="1453"/>
      <c r="N3" s="1454"/>
    </row>
    <row r="4" spans="2:18" ht="6.6" customHeight="1">
      <c r="B4" s="608"/>
      <c r="C4" s="609"/>
      <c r="D4" s="609"/>
      <c r="E4" s="609"/>
      <c r="F4" s="609"/>
      <c r="G4" s="609"/>
      <c r="H4" s="609"/>
      <c r="I4" s="609"/>
      <c r="J4" s="609"/>
      <c r="K4" s="609"/>
      <c r="L4" s="609"/>
      <c r="M4" s="609"/>
      <c r="N4" s="609"/>
    </row>
    <row r="5" spans="2:18" ht="22.9" customHeight="1">
      <c r="B5" s="1452" t="s">
        <v>726</v>
      </c>
      <c r="C5" s="1453"/>
      <c r="D5" s="1453"/>
      <c r="E5" s="1453"/>
      <c r="F5" s="1453"/>
      <c r="G5" s="1453"/>
      <c r="H5" s="1453"/>
      <c r="I5" s="1453"/>
      <c r="J5" s="1453"/>
      <c r="K5" s="1453"/>
      <c r="L5" s="1453"/>
      <c r="M5" s="1453"/>
      <c r="N5" s="1454"/>
    </row>
    <row r="6" spans="2:18" ht="6.75" customHeight="1">
      <c r="B6" s="610"/>
      <c r="C6" s="610"/>
      <c r="D6" s="610"/>
      <c r="E6" s="610"/>
      <c r="F6" s="610"/>
      <c r="G6" s="610"/>
      <c r="H6" s="610"/>
      <c r="I6" s="610"/>
      <c r="J6" s="610"/>
      <c r="K6" s="610"/>
      <c r="L6" s="610"/>
      <c r="M6" s="610"/>
      <c r="N6" s="610"/>
    </row>
    <row r="7" spans="2:18" ht="47.25" customHeight="1">
      <c r="B7" s="203" t="s">
        <v>727</v>
      </c>
      <c r="C7" s="203" t="s">
        <v>728</v>
      </c>
      <c r="D7" s="203" t="s">
        <v>575</v>
      </c>
      <c r="E7" s="203" t="s">
        <v>576</v>
      </c>
      <c r="F7" s="203" t="s">
        <v>577</v>
      </c>
      <c r="G7" s="203" t="s">
        <v>578</v>
      </c>
      <c r="H7" s="203" t="s">
        <v>579</v>
      </c>
      <c r="I7" s="203" t="s">
        <v>580</v>
      </c>
      <c r="J7" s="203" t="s">
        <v>581</v>
      </c>
      <c r="K7" s="203" t="s">
        <v>121</v>
      </c>
      <c r="L7" s="203" t="s">
        <v>582</v>
      </c>
      <c r="M7" s="203" t="s">
        <v>583</v>
      </c>
      <c r="N7" s="203" t="s">
        <v>584</v>
      </c>
    </row>
    <row r="8" spans="2:18" ht="92.25" customHeight="1">
      <c r="B8" s="994" t="s">
        <v>729</v>
      </c>
      <c r="C8" s="994" t="s">
        <v>730</v>
      </c>
      <c r="D8" s="995" t="s">
        <v>665</v>
      </c>
      <c r="E8" s="995" t="str">
        <f>'[22]Formato PP6'!$J$28</f>
        <v>Estratégico</v>
      </c>
      <c r="F8" s="996" t="str">
        <f>'[22]Formato PP6'!$I$28</f>
        <v>((tasa de mortalidad año 2016  / tasa de mortalidad año 2017) -1)*100</v>
      </c>
      <c r="G8" s="997" t="s">
        <v>731</v>
      </c>
      <c r="H8" s="997" t="s">
        <v>731</v>
      </c>
      <c r="I8" s="995" t="str">
        <f>'[22]Formato PP6'!$K$28</f>
        <v>Eficacia</v>
      </c>
      <c r="J8" s="995" t="str">
        <f>'[22]Formato PP6'!$L$28</f>
        <v>Anual</v>
      </c>
      <c r="K8" s="998" t="s">
        <v>732</v>
      </c>
      <c r="L8" s="995" t="s">
        <v>733</v>
      </c>
      <c r="M8" s="997" t="s">
        <v>1524</v>
      </c>
      <c r="N8" s="998" t="s">
        <v>734</v>
      </c>
    </row>
    <row r="9" spans="2:18" ht="144.75" customHeight="1">
      <c r="B9" s="994" t="s">
        <v>735</v>
      </c>
      <c r="C9" s="994" t="s">
        <v>736</v>
      </c>
      <c r="D9" s="995" t="s">
        <v>672</v>
      </c>
      <c r="E9" s="995" t="s">
        <v>666</v>
      </c>
      <c r="F9" s="994" t="s">
        <v>737</v>
      </c>
      <c r="G9" s="999">
        <v>612949</v>
      </c>
      <c r="H9" s="999">
        <v>671206</v>
      </c>
      <c r="I9" s="995" t="s">
        <v>590</v>
      </c>
      <c r="J9" s="995" t="s">
        <v>591</v>
      </c>
      <c r="K9" s="998" t="s">
        <v>732</v>
      </c>
      <c r="L9" s="998" t="s">
        <v>738</v>
      </c>
      <c r="M9" s="1000">
        <v>671206</v>
      </c>
      <c r="N9" s="998" t="s">
        <v>1525</v>
      </c>
      <c r="O9" s="1">
        <f t="shared" ref="O9:O18" si="0">+G9/H9</f>
        <v>0.91320548386039457</v>
      </c>
      <c r="P9" s="1">
        <f>+O9-1</f>
        <v>-8.6794516139605427E-2</v>
      </c>
      <c r="Q9" s="1">
        <f>+P9*100</f>
        <v>-8.6794516139605431</v>
      </c>
      <c r="R9" s="1" t="s">
        <v>1526</v>
      </c>
    </row>
    <row r="10" spans="2:18" ht="104.25" customHeight="1">
      <c r="B10" s="1001" t="s">
        <v>739</v>
      </c>
      <c r="C10" s="994" t="s">
        <v>740</v>
      </c>
      <c r="D10" s="995" t="s">
        <v>677</v>
      </c>
      <c r="E10" s="995" t="s">
        <v>678</v>
      </c>
      <c r="F10" s="994" t="s">
        <v>741</v>
      </c>
      <c r="G10" s="642">
        <v>397509</v>
      </c>
      <c r="H10" s="642">
        <v>355434</v>
      </c>
      <c r="I10" s="995" t="s">
        <v>590</v>
      </c>
      <c r="J10" s="995" t="s">
        <v>626</v>
      </c>
      <c r="K10" s="995" t="s">
        <v>668</v>
      </c>
      <c r="L10" s="1002">
        <v>1.1000000000000001</v>
      </c>
      <c r="M10" s="1003">
        <v>355434</v>
      </c>
      <c r="N10" s="1004" t="s">
        <v>742</v>
      </c>
      <c r="O10" s="1">
        <f t="shared" si="0"/>
        <v>1.1183764074342917</v>
      </c>
      <c r="P10" s="1">
        <f t="shared" ref="P10:P18" si="1">+O10*100</f>
        <v>111.83764074342916</v>
      </c>
    </row>
    <row r="11" spans="2:18" ht="102" customHeight="1">
      <c r="B11" s="994" t="s">
        <v>743</v>
      </c>
      <c r="C11" s="994" t="s">
        <v>744</v>
      </c>
      <c r="D11" s="995" t="s">
        <v>681</v>
      </c>
      <c r="E11" s="995" t="s">
        <v>678</v>
      </c>
      <c r="F11" s="994" t="s">
        <v>745</v>
      </c>
      <c r="G11" s="1005">
        <v>386294</v>
      </c>
      <c r="H11" s="1005">
        <v>513823</v>
      </c>
      <c r="I11" s="995" t="s">
        <v>590</v>
      </c>
      <c r="J11" s="995" t="s">
        <v>626</v>
      </c>
      <c r="K11" s="995" t="s">
        <v>668</v>
      </c>
      <c r="L11" s="1002">
        <v>0.69</v>
      </c>
      <c r="M11" s="1006">
        <v>513823</v>
      </c>
      <c r="N11" s="1004" t="s">
        <v>1527</v>
      </c>
      <c r="O11" s="1">
        <f t="shared" si="0"/>
        <v>0.75180363666087346</v>
      </c>
      <c r="P11" s="1">
        <f t="shared" si="1"/>
        <v>75.180363666087345</v>
      </c>
    </row>
    <row r="12" spans="2:18" ht="108" customHeight="1">
      <c r="B12" s="996" t="str">
        <f>[23]Hoja1!H32</f>
        <v>Porcentaje de atenciones en salud sexual y reproductiva otorgadas</v>
      </c>
      <c r="C12" s="996" t="str">
        <f>[23]Hoja1!G32</f>
        <v>Atención a problemas de salud sexual y reproductiva otorgadas</v>
      </c>
      <c r="D12" s="995" t="s">
        <v>684</v>
      </c>
      <c r="E12" s="995" t="s">
        <v>678</v>
      </c>
      <c r="F12" s="996" t="str">
        <f>[23]Hoja1!I32</f>
        <v>(Total de atenciones en salud sexual y reproductiva  otorgadas / total de atenciones en salud sexual y reproductiva programadas)*100</v>
      </c>
      <c r="G12" s="643">
        <v>38393</v>
      </c>
      <c r="H12" s="643">
        <v>52861</v>
      </c>
      <c r="I12" s="1007" t="s">
        <v>590</v>
      </c>
      <c r="J12" s="1007" t="s">
        <v>626</v>
      </c>
      <c r="K12" s="1007" t="s">
        <v>668</v>
      </c>
      <c r="L12" s="1008">
        <v>0.72</v>
      </c>
      <c r="M12" s="628">
        <v>52861</v>
      </c>
      <c r="N12" s="1009" t="s">
        <v>746</v>
      </c>
      <c r="O12" s="1">
        <f t="shared" si="0"/>
        <v>0.72630105370689169</v>
      </c>
      <c r="P12" s="1">
        <f t="shared" si="1"/>
        <v>72.630105370689165</v>
      </c>
    </row>
    <row r="13" spans="2:18" ht="83.45" customHeight="1">
      <c r="B13" s="996" t="str">
        <f>[23]Hoja1!H33</f>
        <v>Porcentaje de Atenciones otorgadas a domicilio</v>
      </c>
      <c r="C13" s="996" t="str">
        <f>[23]Hoja1!G33</f>
        <v xml:space="preserve"> Atenciones a domicilio otorgadas</v>
      </c>
      <c r="D13" s="995" t="s">
        <v>687</v>
      </c>
      <c r="E13" s="995" t="s">
        <v>678</v>
      </c>
      <c r="F13" s="996" t="str">
        <f>[23]Hoja1!I33</f>
        <v>(Total de atenciones a domicilio otorgadas/Total de atenciones a domicilio programadas)*100</v>
      </c>
      <c r="G13" s="642">
        <v>652110</v>
      </c>
      <c r="H13" s="642">
        <v>716331</v>
      </c>
      <c r="I13" s="995" t="s">
        <v>590</v>
      </c>
      <c r="J13" s="995" t="s">
        <v>626</v>
      </c>
      <c r="K13" s="995" t="s">
        <v>668</v>
      </c>
      <c r="L13" s="1010">
        <v>0.91</v>
      </c>
      <c r="M13" s="1003">
        <v>716331</v>
      </c>
      <c r="N13" s="1004" t="s">
        <v>1528</v>
      </c>
      <c r="O13" s="1">
        <f t="shared" si="0"/>
        <v>0.91034731150822734</v>
      </c>
      <c r="P13" s="1">
        <f t="shared" si="1"/>
        <v>91.034731150822736</v>
      </c>
    </row>
    <row r="14" spans="2:18" ht="83.45" customHeight="1">
      <c r="B14" s="994" t="s">
        <v>747</v>
      </c>
      <c r="C14" s="994" t="s">
        <v>748</v>
      </c>
      <c r="D14" s="998" t="s">
        <v>749</v>
      </c>
      <c r="E14" s="995" t="s">
        <v>678</v>
      </c>
      <c r="F14" s="994" t="s">
        <v>750</v>
      </c>
      <c r="G14" s="643">
        <v>22508</v>
      </c>
      <c r="H14" s="643">
        <v>30014</v>
      </c>
      <c r="I14" s="995" t="s">
        <v>590</v>
      </c>
      <c r="J14" s="995" t="s">
        <v>626</v>
      </c>
      <c r="K14" s="995" t="s">
        <v>668</v>
      </c>
      <c r="L14" s="1002">
        <v>0.68300000000000005</v>
      </c>
      <c r="M14" s="628">
        <v>30014</v>
      </c>
      <c r="N14" s="1004" t="s">
        <v>1529</v>
      </c>
      <c r="O14" s="1">
        <f t="shared" si="0"/>
        <v>0.74991670553741585</v>
      </c>
      <c r="P14" s="1">
        <f t="shared" si="1"/>
        <v>74.991670553741585</v>
      </c>
    </row>
    <row r="15" spans="2:18" ht="109.5" customHeight="1">
      <c r="B15" s="996" t="str">
        <f>[23]Hoja1!H37</f>
        <v>Porcentaje  de Estudios Auxiliares de diagnóstico realizados</v>
      </c>
      <c r="C15" s="996" t="str">
        <f>[23]Hoja1!G37</f>
        <v xml:space="preserve">Avance de la meta de  Estudios Auxiliares de diagnóstico   </v>
      </c>
      <c r="D15" s="998" t="s">
        <v>751</v>
      </c>
      <c r="E15" s="995" t="s">
        <v>678</v>
      </c>
      <c r="F15" s="996" t="str">
        <f>[23]Hoja1!I37</f>
        <v>(Total de estudios auxiliares de diagnóstico realizados / Total de estudios auxiliares de diagnóstico programados)*100</v>
      </c>
      <c r="G15" s="643">
        <v>5998155</v>
      </c>
      <c r="H15" s="643">
        <v>6868342</v>
      </c>
      <c r="I15" s="995" t="s">
        <v>590</v>
      </c>
      <c r="J15" s="995" t="s">
        <v>626</v>
      </c>
      <c r="K15" s="995" t="s">
        <v>668</v>
      </c>
      <c r="L15" s="1002">
        <v>0.77</v>
      </c>
      <c r="M15" s="628">
        <v>6868342</v>
      </c>
      <c r="N15" s="1004" t="s">
        <v>1530</v>
      </c>
      <c r="O15" s="1">
        <f t="shared" si="0"/>
        <v>0.87330464906960081</v>
      </c>
      <c r="P15" s="1">
        <f t="shared" si="1"/>
        <v>87.330464906960088</v>
      </c>
    </row>
    <row r="16" spans="2:18" ht="83.45" customHeight="1">
      <c r="B16" s="996" t="str">
        <f>[23]Hoja1!H39</f>
        <v>Porcentaje de atenciones obstétricas atendidas</v>
      </c>
      <c r="C16" s="996" t="str">
        <f>[23]Hoja1!G39</f>
        <v>Atención a eventos obstétricos</v>
      </c>
      <c r="D16" s="998" t="s">
        <v>752</v>
      </c>
      <c r="E16" s="995" t="s">
        <v>678</v>
      </c>
      <c r="F16" s="996" t="str">
        <f>[23]Hoja1!I39</f>
        <v>(Eventos obstétricos atendidos  /Eventos obstétricos programados)*100</v>
      </c>
      <c r="G16" s="643">
        <v>30696</v>
      </c>
      <c r="H16" s="643">
        <v>42442</v>
      </c>
      <c r="I16" s="995" t="s">
        <v>590</v>
      </c>
      <c r="J16" s="995" t="s">
        <v>626</v>
      </c>
      <c r="K16" s="995" t="s">
        <v>668</v>
      </c>
      <c r="L16" s="1002">
        <v>0.72</v>
      </c>
      <c r="M16" s="628">
        <v>42442</v>
      </c>
      <c r="N16" s="1004" t="s">
        <v>1531</v>
      </c>
      <c r="O16" s="1">
        <f t="shared" si="0"/>
        <v>0.7232458413835352</v>
      </c>
      <c r="P16" s="1">
        <f t="shared" si="1"/>
        <v>72.324584138353515</v>
      </c>
    </row>
    <row r="17" spans="2:16" ht="83.45" customHeight="1">
      <c r="B17" s="994" t="s">
        <v>753</v>
      </c>
      <c r="C17" s="994" t="s">
        <v>754</v>
      </c>
      <c r="D17" s="998" t="s">
        <v>755</v>
      </c>
      <c r="E17" s="995" t="s">
        <v>678</v>
      </c>
      <c r="F17" s="994" t="s">
        <v>756</v>
      </c>
      <c r="G17" s="642">
        <v>416687</v>
      </c>
      <c r="H17" s="642">
        <v>511060</v>
      </c>
      <c r="I17" s="995" t="s">
        <v>590</v>
      </c>
      <c r="J17" s="995" t="s">
        <v>626</v>
      </c>
      <c r="K17" s="995" t="s">
        <v>668</v>
      </c>
      <c r="L17" s="1002">
        <v>0.82</v>
      </c>
      <c r="M17" s="642">
        <v>511060</v>
      </c>
      <c r="N17" s="1004" t="s">
        <v>757</v>
      </c>
      <c r="O17" s="1">
        <f t="shared" si="0"/>
        <v>0.81533870778382189</v>
      </c>
      <c r="P17" s="1">
        <f t="shared" si="1"/>
        <v>81.533870778382195</v>
      </c>
    </row>
    <row r="18" spans="2:16" ht="133.5" customHeight="1">
      <c r="B18" s="996" t="str">
        <f>[23]Hoja1!H42</f>
        <v>Porcentaje de avance en población vulnerable identificada</v>
      </c>
      <c r="C18" s="996" t="str">
        <f>[23]Hoja1!G42</f>
        <v>Población vulnerable identificada</v>
      </c>
      <c r="D18" s="998" t="s">
        <v>758</v>
      </c>
      <c r="E18" s="995" t="s">
        <v>678</v>
      </c>
      <c r="F18" s="996" t="str">
        <f>[23]Hoja1!I42</f>
        <v>(Número de personas en estado de vulnerabilidad identificadas / Número de personas en estado de vulnerabilidad programadas a identificar)*100</v>
      </c>
      <c r="G18" s="642">
        <v>15670</v>
      </c>
      <c r="H18" s="642">
        <v>8160</v>
      </c>
      <c r="I18" s="995" t="s">
        <v>590</v>
      </c>
      <c r="J18" s="995" t="s">
        <v>626</v>
      </c>
      <c r="K18" s="995" t="s">
        <v>668</v>
      </c>
      <c r="L18" s="1002">
        <v>1.92</v>
      </c>
      <c r="M18" s="642">
        <v>8160</v>
      </c>
      <c r="N18" s="1004" t="s">
        <v>1532</v>
      </c>
      <c r="O18" s="1">
        <f t="shared" si="0"/>
        <v>1.920343137254902</v>
      </c>
      <c r="P18" s="1">
        <f t="shared" si="1"/>
        <v>192.03431372549019</v>
      </c>
    </row>
    <row r="19" spans="2:16" ht="18" customHeight="1">
      <c r="B19" s="1473" t="s">
        <v>1533</v>
      </c>
      <c r="C19" s="1473"/>
      <c r="D19" s="1473"/>
      <c r="E19" s="1473"/>
      <c r="F19" s="1473"/>
      <c r="G19" s="646"/>
      <c r="H19" s="646"/>
      <c r="I19" s="644"/>
      <c r="J19" s="644"/>
      <c r="K19" s="644"/>
      <c r="L19" s="647"/>
      <c r="M19" s="646"/>
      <c r="N19" s="648"/>
      <c r="O19" s="1011"/>
    </row>
    <row r="20" spans="2:16" ht="18" customHeight="1">
      <c r="B20" s="644"/>
      <c r="C20" s="644"/>
      <c r="D20" s="645"/>
      <c r="E20" s="644"/>
      <c r="F20" s="644"/>
      <c r="G20" s="646"/>
      <c r="H20" s="646"/>
      <c r="I20" s="644"/>
      <c r="J20" s="644"/>
      <c r="K20" s="644"/>
      <c r="L20" s="647"/>
      <c r="M20" s="646"/>
      <c r="N20" s="648"/>
      <c r="O20" s="1011"/>
    </row>
    <row r="21" spans="2:16">
      <c r="B21" s="621"/>
      <c r="C21" s="622"/>
      <c r="D21" s="622"/>
      <c r="E21" s="622"/>
      <c r="F21" s="623"/>
      <c r="G21" s="623"/>
      <c r="H21" s="623"/>
      <c r="I21" s="623"/>
      <c r="J21" s="622"/>
      <c r="K21" s="623"/>
      <c r="L21" s="623"/>
      <c r="M21" s="623"/>
      <c r="N21" s="623"/>
    </row>
    <row r="22" spans="2:16">
      <c r="B22" s="941" t="s">
        <v>43</v>
      </c>
      <c r="C22" s="941"/>
      <c r="D22" s="1"/>
      <c r="E22" s="226"/>
      <c r="F22" s="226"/>
      <c r="G22" s="226"/>
      <c r="H22" s="226"/>
      <c r="I22" s="230"/>
      <c r="J22" s="227" t="s">
        <v>30</v>
      </c>
      <c r="K22" s="228"/>
      <c r="L22" s="229"/>
      <c r="M22" s="230"/>
      <c r="N22" s="1"/>
    </row>
    <row r="23" spans="2:16" ht="40.5" customHeight="1">
      <c r="B23" s="1422" t="s">
        <v>759</v>
      </c>
      <c r="C23" s="1423"/>
      <c r="D23" s="1"/>
      <c r="E23" s="230"/>
      <c r="F23" s="230"/>
      <c r="G23" s="230"/>
      <c r="H23" s="230"/>
      <c r="I23" s="230"/>
      <c r="J23" s="1422" t="s">
        <v>760</v>
      </c>
      <c r="K23" s="1423"/>
      <c r="L23" s="1423"/>
      <c r="M23" s="1423"/>
      <c r="N23" s="1"/>
    </row>
    <row r="24" spans="2:16" ht="15">
      <c r="B24" s="8"/>
    </row>
    <row r="25" spans="2:16" ht="15">
      <c r="B25" s="8"/>
    </row>
    <row r="26" spans="2:16" ht="15">
      <c r="B26" s="8"/>
    </row>
    <row r="27" spans="2:16" ht="15">
      <c r="B27" s="8"/>
    </row>
    <row r="28" spans="2:16" ht="15">
      <c r="B28" s="8"/>
    </row>
    <row r="29" spans="2:16" ht="15">
      <c r="B29" s="8"/>
    </row>
    <row r="30" spans="2:16" ht="15">
      <c r="B30" s="8"/>
    </row>
    <row r="31" spans="2:16" ht="15">
      <c r="B31" s="8"/>
    </row>
    <row r="32" spans="2:16" s="7" customFormat="1" ht="15">
      <c r="B32" s="8"/>
    </row>
    <row r="33" spans="2:2" s="7" customFormat="1" ht="15">
      <c r="B33" s="8"/>
    </row>
  </sheetData>
  <mergeCells count="6">
    <mergeCell ref="B1:N1"/>
    <mergeCell ref="B3:N3"/>
    <mergeCell ref="B5:N5"/>
    <mergeCell ref="B19:F19"/>
    <mergeCell ref="B23:C23"/>
    <mergeCell ref="J23:M23"/>
  </mergeCells>
  <conditionalFormatting sqref="B2 B4">
    <cfRule type="cellIs" dxfId="8" priority="1" stopIfTrue="1" operator="equal">
      <formula>"VAYA A LA HOJA INICIO Y SELECIONE EL PERIODO CORRESPONDIENTE A ESTE INFORME"</formula>
    </cfRule>
  </conditionalFormatting>
  <printOptions horizontalCentered="1"/>
  <pageMargins left="0.19685039370078741" right="0" top="0.74803149606299213" bottom="0.74803149606299213" header="0.31496062992125984" footer="0.31496062992125984"/>
  <pageSetup scale="50" fitToHeight="0" orientation="landscape" r:id="rId1"/>
  <headerFooter scaleWithDoc="0" alignWithMargins="0">
    <oddHeader>&amp;L&amp;G&amp;R&amp;G</oddHeader>
    <oddFooter>&amp;R&amp;G</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V32"/>
  <sheetViews>
    <sheetView showGridLines="0" view="pageBreakPreview" zoomScale="90" zoomScaleNormal="70" zoomScaleSheetLayoutView="90" workbookViewId="0">
      <selection sqref="A1:M1"/>
    </sheetView>
  </sheetViews>
  <sheetFormatPr baseColWidth="10" defaultColWidth="8.7109375" defaultRowHeight="13.5"/>
  <cols>
    <col min="1" max="1" width="30.7109375" style="1" customWidth="1"/>
    <col min="2" max="2" width="28.28515625" style="7" customWidth="1"/>
    <col min="3" max="3" width="20.140625" style="7" customWidth="1"/>
    <col min="4" max="4" width="13.28515625" style="7" customWidth="1"/>
    <col min="5" max="5" width="28.28515625" style="7" customWidth="1"/>
    <col min="6" max="6" width="16.28515625" style="7" customWidth="1"/>
    <col min="7" max="7" width="17.7109375" style="7" customWidth="1"/>
    <col min="8" max="8" width="15.7109375" style="7" customWidth="1"/>
    <col min="9" max="9" width="15" style="7" customWidth="1"/>
    <col min="10" max="10" width="14.85546875" style="7" customWidth="1"/>
    <col min="11" max="11" width="15.140625" style="7" customWidth="1"/>
    <col min="12" max="12" width="13.85546875" style="7" customWidth="1"/>
    <col min="13" max="13" width="16.140625" style="7" customWidth="1"/>
    <col min="14" max="14" width="3.140625" style="1" customWidth="1"/>
    <col min="15" max="16" width="8.7109375" style="607"/>
    <col min="17" max="17" width="13.140625" style="607" customWidth="1"/>
    <col min="18" max="18" width="15.7109375" style="607" customWidth="1"/>
    <col min="19" max="22" width="8.7109375" style="607"/>
    <col min="23" max="256" width="8.7109375" style="1"/>
    <col min="257" max="257" width="30.7109375" style="1" customWidth="1"/>
    <col min="258" max="258" width="28.28515625" style="1" customWidth="1"/>
    <col min="259" max="259" width="20.140625" style="1" customWidth="1"/>
    <col min="260" max="260" width="13.28515625" style="1" customWidth="1"/>
    <col min="261" max="261" width="28.28515625" style="1" customWidth="1"/>
    <col min="262" max="262" width="16.28515625" style="1" customWidth="1"/>
    <col min="263" max="263" width="17.7109375" style="1" customWidth="1"/>
    <col min="264" max="264" width="15.7109375" style="1" customWidth="1"/>
    <col min="265" max="265" width="15" style="1" customWidth="1"/>
    <col min="266" max="266" width="14.85546875" style="1" customWidth="1"/>
    <col min="267" max="267" width="15.140625" style="1" customWidth="1"/>
    <col min="268" max="268" width="13.85546875" style="1" customWidth="1"/>
    <col min="269" max="269" width="16.140625" style="1" customWidth="1"/>
    <col min="270" max="270" width="3.140625" style="1" customWidth="1"/>
    <col min="271" max="272" width="8.7109375" style="1"/>
    <col min="273" max="273" width="13.140625" style="1" customWidth="1"/>
    <col min="274" max="274" width="15.7109375" style="1" customWidth="1"/>
    <col min="275" max="512" width="8.7109375" style="1"/>
    <col min="513" max="513" width="30.7109375" style="1" customWidth="1"/>
    <col min="514" max="514" width="28.28515625" style="1" customWidth="1"/>
    <col min="515" max="515" width="20.140625" style="1" customWidth="1"/>
    <col min="516" max="516" width="13.28515625" style="1" customWidth="1"/>
    <col min="517" max="517" width="28.28515625" style="1" customWidth="1"/>
    <col min="518" max="518" width="16.28515625" style="1" customWidth="1"/>
    <col min="519" max="519" width="17.7109375" style="1" customWidth="1"/>
    <col min="520" max="520" width="15.7109375" style="1" customWidth="1"/>
    <col min="521" max="521" width="15" style="1" customWidth="1"/>
    <col min="522" max="522" width="14.85546875" style="1" customWidth="1"/>
    <col min="523" max="523" width="15.140625" style="1" customWidth="1"/>
    <col min="524" max="524" width="13.85546875" style="1" customWidth="1"/>
    <col min="525" max="525" width="16.140625" style="1" customWidth="1"/>
    <col min="526" max="526" width="3.140625" style="1" customWidth="1"/>
    <col min="527" max="528" width="8.7109375" style="1"/>
    <col min="529" max="529" width="13.140625" style="1" customWidth="1"/>
    <col min="530" max="530" width="15.7109375" style="1" customWidth="1"/>
    <col min="531" max="768" width="8.7109375" style="1"/>
    <col min="769" max="769" width="30.7109375" style="1" customWidth="1"/>
    <col min="770" max="770" width="28.28515625" style="1" customWidth="1"/>
    <col min="771" max="771" width="20.140625" style="1" customWidth="1"/>
    <col min="772" max="772" width="13.28515625" style="1" customWidth="1"/>
    <col min="773" max="773" width="28.28515625" style="1" customWidth="1"/>
    <col min="774" max="774" width="16.28515625" style="1" customWidth="1"/>
    <col min="775" max="775" width="17.7109375" style="1" customWidth="1"/>
    <col min="776" max="776" width="15.7109375" style="1" customWidth="1"/>
    <col min="777" max="777" width="15" style="1" customWidth="1"/>
    <col min="778" max="778" width="14.85546875" style="1" customWidth="1"/>
    <col min="779" max="779" width="15.140625" style="1" customWidth="1"/>
    <col min="780" max="780" width="13.85546875" style="1" customWidth="1"/>
    <col min="781" max="781" width="16.140625" style="1" customWidth="1"/>
    <col min="782" max="782" width="3.140625" style="1" customWidth="1"/>
    <col min="783" max="784" width="8.7109375" style="1"/>
    <col min="785" max="785" width="13.140625" style="1" customWidth="1"/>
    <col min="786" max="786" width="15.7109375" style="1" customWidth="1"/>
    <col min="787" max="1024" width="8.7109375" style="1"/>
    <col min="1025" max="1025" width="30.7109375" style="1" customWidth="1"/>
    <col min="1026" max="1026" width="28.28515625" style="1" customWidth="1"/>
    <col min="1027" max="1027" width="20.140625" style="1" customWidth="1"/>
    <col min="1028" max="1028" width="13.28515625" style="1" customWidth="1"/>
    <col min="1029" max="1029" width="28.28515625" style="1" customWidth="1"/>
    <col min="1030" max="1030" width="16.28515625" style="1" customWidth="1"/>
    <col min="1031" max="1031" width="17.7109375" style="1" customWidth="1"/>
    <col min="1032" max="1032" width="15.7109375" style="1" customWidth="1"/>
    <col min="1033" max="1033" width="15" style="1" customWidth="1"/>
    <col min="1034" max="1034" width="14.85546875" style="1" customWidth="1"/>
    <col min="1035" max="1035" width="15.140625" style="1" customWidth="1"/>
    <col min="1036" max="1036" width="13.85546875" style="1" customWidth="1"/>
    <col min="1037" max="1037" width="16.140625" style="1" customWidth="1"/>
    <col min="1038" max="1038" width="3.140625" style="1" customWidth="1"/>
    <col min="1039" max="1040" width="8.7109375" style="1"/>
    <col min="1041" max="1041" width="13.140625" style="1" customWidth="1"/>
    <col min="1042" max="1042" width="15.7109375" style="1" customWidth="1"/>
    <col min="1043" max="1280" width="8.7109375" style="1"/>
    <col min="1281" max="1281" width="30.7109375" style="1" customWidth="1"/>
    <col min="1282" max="1282" width="28.28515625" style="1" customWidth="1"/>
    <col min="1283" max="1283" width="20.140625" style="1" customWidth="1"/>
    <col min="1284" max="1284" width="13.28515625" style="1" customWidth="1"/>
    <col min="1285" max="1285" width="28.28515625" style="1" customWidth="1"/>
    <col min="1286" max="1286" width="16.28515625" style="1" customWidth="1"/>
    <col min="1287" max="1287" width="17.7109375" style="1" customWidth="1"/>
    <col min="1288" max="1288" width="15.7109375" style="1" customWidth="1"/>
    <col min="1289" max="1289" width="15" style="1" customWidth="1"/>
    <col min="1290" max="1290" width="14.85546875" style="1" customWidth="1"/>
    <col min="1291" max="1291" width="15.140625" style="1" customWidth="1"/>
    <col min="1292" max="1292" width="13.85546875" style="1" customWidth="1"/>
    <col min="1293" max="1293" width="16.140625" style="1" customWidth="1"/>
    <col min="1294" max="1294" width="3.140625" style="1" customWidth="1"/>
    <col min="1295" max="1296" width="8.7109375" style="1"/>
    <col min="1297" max="1297" width="13.140625" style="1" customWidth="1"/>
    <col min="1298" max="1298" width="15.7109375" style="1" customWidth="1"/>
    <col min="1299" max="1536" width="8.7109375" style="1"/>
    <col min="1537" max="1537" width="30.7109375" style="1" customWidth="1"/>
    <col min="1538" max="1538" width="28.28515625" style="1" customWidth="1"/>
    <col min="1539" max="1539" width="20.140625" style="1" customWidth="1"/>
    <col min="1540" max="1540" width="13.28515625" style="1" customWidth="1"/>
    <col min="1541" max="1541" width="28.28515625" style="1" customWidth="1"/>
    <col min="1542" max="1542" width="16.28515625" style="1" customWidth="1"/>
    <col min="1543" max="1543" width="17.7109375" style="1" customWidth="1"/>
    <col min="1544" max="1544" width="15.7109375" style="1" customWidth="1"/>
    <col min="1545" max="1545" width="15" style="1" customWidth="1"/>
    <col min="1546" max="1546" width="14.85546875" style="1" customWidth="1"/>
    <col min="1547" max="1547" width="15.140625" style="1" customWidth="1"/>
    <col min="1548" max="1548" width="13.85546875" style="1" customWidth="1"/>
    <col min="1549" max="1549" width="16.140625" style="1" customWidth="1"/>
    <col min="1550" max="1550" width="3.140625" style="1" customWidth="1"/>
    <col min="1551" max="1552" width="8.7109375" style="1"/>
    <col min="1553" max="1553" width="13.140625" style="1" customWidth="1"/>
    <col min="1554" max="1554" width="15.7109375" style="1" customWidth="1"/>
    <col min="1555" max="1792" width="8.7109375" style="1"/>
    <col min="1793" max="1793" width="30.7109375" style="1" customWidth="1"/>
    <col min="1794" max="1794" width="28.28515625" style="1" customWidth="1"/>
    <col min="1795" max="1795" width="20.140625" style="1" customWidth="1"/>
    <col min="1796" max="1796" width="13.28515625" style="1" customWidth="1"/>
    <col min="1797" max="1797" width="28.28515625" style="1" customWidth="1"/>
    <col min="1798" max="1798" width="16.28515625" style="1" customWidth="1"/>
    <col min="1799" max="1799" width="17.7109375" style="1" customWidth="1"/>
    <col min="1800" max="1800" width="15.7109375" style="1" customWidth="1"/>
    <col min="1801" max="1801" width="15" style="1" customWidth="1"/>
    <col min="1802" max="1802" width="14.85546875" style="1" customWidth="1"/>
    <col min="1803" max="1803" width="15.140625" style="1" customWidth="1"/>
    <col min="1804" max="1804" width="13.85546875" style="1" customWidth="1"/>
    <col min="1805" max="1805" width="16.140625" style="1" customWidth="1"/>
    <col min="1806" max="1806" width="3.140625" style="1" customWidth="1"/>
    <col min="1807" max="1808" width="8.7109375" style="1"/>
    <col min="1809" max="1809" width="13.140625" style="1" customWidth="1"/>
    <col min="1810" max="1810" width="15.7109375" style="1" customWidth="1"/>
    <col min="1811" max="2048" width="8.7109375" style="1"/>
    <col min="2049" max="2049" width="30.7109375" style="1" customWidth="1"/>
    <col min="2050" max="2050" width="28.28515625" style="1" customWidth="1"/>
    <col min="2051" max="2051" width="20.140625" style="1" customWidth="1"/>
    <col min="2052" max="2052" width="13.28515625" style="1" customWidth="1"/>
    <col min="2053" max="2053" width="28.28515625" style="1" customWidth="1"/>
    <col min="2054" max="2054" width="16.28515625" style="1" customWidth="1"/>
    <col min="2055" max="2055" width="17.7109375" style="1" customWidth="1"/>
    <col min="2056" max="2056" width="15.7109375" style="1" customWidth="1"/>
    <col min="2057" max="2057" width="15" style="1" customWidth="1"/>
    <col min="2058" max="2058" width="14.85546875" style="1" customWidth="1"/>
    <col min="2059" max="2059" width="15.140625" style="1" customWidth="1"/>
    <col min="2060" max="2060" width="13.85546875" style="1" customWidth="1"/>
    <col min="2061" max="2061" width="16.140625" style="1" customWidth="1"/>
    <col min="2062" max="2062" width="3.140625" style="1" customWidth="1"/>
    <col min="2063" max="2064" width="8.7109375" style="1"/>
    <col min="2065" max="2065" width="13.140625" style="1" customWidth="1"/>
    <col min="2066" max="2066" width="15.7109375" style="1" customWidth="1"/>
    <col min="2067" max="2304" width="8.7109375" style="1"/>
    <col min="2305" max="2305" width="30.7109375" style="1" customWidth="1"/>
    <col min="2306" max="2306" width="28.28515625" style="1" customWidth="1"/>
    <col min="2307" max="2307" width="20.140625" style="1" customWidth="1"/>
    <col min="2308" max="2308" width="13.28515625" style="1" customWidth="1"/>
    <col min="2309" max="2309" width="28.28515625" style="1" customWidth="1"/>
    <col min="2310" max="2310" width="16.28515625" style="1" customWidth="1"/>
    <col min="2311" max="2311" width="17.7109375" style="1" customWidth="1"/>
    <col min="2312" max="2312" width="15.7109375" style="1" customWidth="1"/>
    <col min="2313" max="2313" width="15" style="1" customWidth="1"/>
    <col min="2314" max="2314" width="14.85546875" style="1" customWidth="1"/>
    <col min="2315" max="2315" width="15.140625" style="1" customWidth="1"/>
    <col min="2316" max="2316" width="13.85546875" style="1" customWidth="1"/>
    <col min="2317" max="2317" width="16.140625" style="1" customWidth="1"/>
    <col min="2318" max="2318" width="3.140625" style="1" customWidth="1"/>
    <col min="2319" max="2320" width="8.7109375" style="1"/>
    <col min="2321" max="2321" width="13.140625" style="1" customWidth="1"/>
    <col min="2322" max="2322" width="15.7109375" style="1" customWidth="1"/>
    <col min="2323" max="2560" width="8.7109375" style="1"/>
    <col min="2561" max="2561" width="30.7109375" style="1" customWidth="1"/>
    <col min="2562" max="2562" width="28.28515625" style="1" customWidth="1"/>
    <col min="2563" max="2563" width="20.140625" style="1" customWidth="1"/>
    <col min="2564" max="2564" width="13.28515625" style="1" customWidth="1"/>
    <col min="2565" max="2565" width="28.28515625" style="1" customWidth="1"/>
    <col min="2566" max="2566" width="16.28515625" style="1" customWidth="1"/>
    <col min="2567" max="2567" width="17.7109375" style="1" customWidth="1"/>
    <col min="2568" max="2568" width="15.7109375" style="1" customWidth="1"/>
    <col min="2569" max="2569" width="15" style="1" customWidth="1"/>
    <col min="2570" max="2570" width="14.85546875" style="1" customWidth="1"/>
    <col min="2571" max="2571" width="15.140625" style="1" customWidth="1"/>
    <col min="2572" max="2572" width="13.85546875" style="1" customWidth="1"/>
    <col min="2573" max="2573" width="16.140625" style="1" customWidth="1"/>
    <col min="2574" max="2574" width="3.140625" style="1" customWidth="1"/>
    <col min="2575" max="2576" width="8.7109375" style="1"/>
    <col min="2577" max="2577" width="13.140625" style="1" customWidth="1"/>
    <col min="2578" max="2578" width="15.7109375" style="1" customWidth="1"/>
    <col min="2579" max="2816" width="8.7109375" style="1"/>
    <col min="2817" max="2817" width="30.7109375" style="1" customWidth="1"/>
    <col min="2818" max="2818" width="28.28515625" style="1" customWidth="1"/>
    <col min="2819" max="2819" width="20.140625" style="1" customWidth="1"/>
    <col min="2820" max="2820" width="13.28515625" style="1" customWidth="1"/>
    <col min="2821" max="2821" width="28.28515625" style="1" customWidth="1"/>
    <col min="2822" max="2822" width="16.28515625" style="1" customWidth="1"/>
    <col min="2823" max="2823" width="17.7109375" style="1" customWidth="1"/>
    <col min="2824" max="2824" width="15.7109375" style="1" customWidth="1"/>
    <col min="2825" max="2825" width="15" style="1" customWidth="1"/>
    <col min="2826" max="2826" width="14.85546875" style="1" customWidth="1"/>
    <col min="2827" max="2827" width="15.140625" style="1" customWidth="1"/>
    <col min="2828" max="2828" width="13.85546875" style="1" customWidth="1"/>
    <col min="2829" max="2829" width="16.140625" style="1" customWidth="1"/>
    <col min="2830" max="2830" width="3.140625" style="1" customWidth="1"/>
    <col min="2831" max="2832" width="8.7109375" style="1"/>
    <col min="2833" max="2833" width="13.140625" style="1" customWidth="1"/>
    <col min="2834" max="2834" width="15.7109375" style="1" customWidth="1"/>
    <col min="2835" max="3072" width="8.7109375" style="1"/>
    <col min="3073" max="3073" width="30.7109375" style="1" customWidth="1"/>
    <col min="3074" max="3074" width="28.28515625" style="1" customWidth="1"/>
    <col min="3075" max="3075" width="20.140625" style="1" customWidth="1"/>
    <col min="3076" max="3076" width="13.28515625" style="1" customWidth="1"/>
    <col min="3077" max="3077" width="28.28515625" style="1" customWidth="1"/>
    <col min="3078" max="3078" width="16.28515625" style="1" customWidth="1"/>
    <col min="3079" max="3079" width="17.7109375" style="1" customWidth="1"/>
    <col min="3080" max="3080" width="15.7109375" style="1" customWidth="1"/>
    <col min="3081" max="3081" width="15" style="1" customWidth="1"/>
    <col min="3082" max="3082" width="14.85546875" style="1" customWidth="1"/>
    <col min="3083" max="3083" width="15.140625" style="1" customWidth="1"/>
    <col min="3084" max="3084" width="13.85546875" style="1" customWidth="1"/>
    <col min="3085" max="3085" width="16.140625" style="1" customWidth="1"/>
    <col min="3086" max="3086" width="3.140625" style="1" customWidth="1"/>
    <col min="3087" max="3088" width="8.7109375" style="1"/>
    <col min="3089" max="3089" width="13.140625" style="1" customWidth="1"/>
    <col min="3090" max="3090" width="15.7109375" style="1" customWidth="1"/>
    <col min="3091" max="3328" width="8.7109375" style="1"/>
    <col min="3329" max="3329" width="30.7109375" style="1" customWidth="1"/>
    <col min="3330" max="3330" width="28.28515625" style="1" customWidth="1"/>
    <col min="3331" max="3331" width="20.140625" style="1" customWidth="1"/>
    <col min="3332" max="3332" width="13.28515625" style="1" customWidth="1"/>
    <col min="3333" max="3333" width="28.28515625" style="1" customWidth="1"/>
    <col min="3334" max="3334" width="16.28515625" style="1" customWidth="1"/>
    <col min="3335" max="3335" width="17.7109375" style="1" customWidth="1"/>
    <col min="3336" max="3336" width="15.7109375" style="1" customWidth="1"/>
    <col min="3337" max="3337" width="15" style="1" customWidth="1"/>
    <col min="3338" max="3338" width="14.85546875" style="1" customWidth="1"/>
    <col min="3339" max="3339" width="15.140625" style="1" customWidth="1"/>
    <col min="3340" max="3340" width="13.85546875" style="1" customWidth="1"/>
    <col min="3341" max="3341" width="16.140625" style="1" customWidth="1"/>
    <col min="3342" max="3342" width="3.140625" style="1" customWidth="1"/>
    <col min="3343" max="3344" width="8.7109375" style="1"/>
    <col min="3345" max="3345" width="13.140625" style="1" customWidth="1"/>
    <col min="3346" max="3346" width="15.7109375" style="1" customWidth="1"/>
    <col min="3347" max="3584" width="8.7109375" style="1"/>
    <col min="3585" max="3585" width="30.7109375" style="1" customWidth="1"/>
    <col min="3586" max="3586" width="28.28515625" style="1" customWidth="1"/>
    <col min="3587" max="3587" width="20.140625" style="1" customWidth="1"/>
    <col min="3588" max="3588" width="13.28515625" style="1" customWidth="1"/>
    <col min="3589" max="3589" width="28.28515625" style="1" customWidth="1"/>
    <col min="3590" max="3590" width="16.28515625" style="1" customWidth="1"/>
    <col min="3591" max="3591" width="17.7109375" style="1" customWidth="1"/>
    <col min="3592" max="3592" width="15.7109375" style="1" customWidth="1"/>
    <col min="3593" max="3593" width="15" style="1" customWidth="1"/>
    <col min="3594" max="3594" width="14.85546875" style="1" customWidth="1"/>
    <col min="3595" max="3595" width="15.140625" style="1" customWidth="1"/>
    <col min="3596" max="3596" width="13.85546875" style="1" customWidth="1"/>
    <col min="3597" max="3597" width="16.140625" style="1" customWidth="1"/>
    <col min="3598" max="3598" width="3.140625" style="1" customWidth="1"/>
    <col min="3599" max="3600" width="8.7109375" style="1"/>
    <col min="3601" max="3601" width="13.140625" style="1" customWidth="1"/>
    <col min="3602" max="3602" width="15.7109375" style="1" customWidth="1"/>
    <col min="3603" max="3840" width="8.7109375" style="1"/>
    <col min="3841" max="3841" width="30.7109375" style="1" customWidth="1"/>
    <col min="3842" max="3842" width="28.28515625" style="1" customWidth="1"/>
    <col min="3843" max="3843" width="20.140625" style="1" customWidth="1"/>
    <col min="3844" max="3844" width="13.28515625" style="1" customWidth="1"/>
    <col min="3845" max="3845" width="28.28515625" style="1" customWidth="1"/>
    <col min="3846" max="3846" width="16.28515625" style="1" customWidth="1"/>
    <col min="3847" max="3847" width="17.7109375" style="1" customWidth="1"/>
    <col min="3848" max="3848" width="15.7109375" style="1" customWidth="1"/>
    <col min="3849" max="3849" width="15" style="1" customWidth="1"/>
    <col min="3850" max="3850" width="14.85546875" style="1" customWidth="1"/>
    <col min="3851" max="3851" width="15.140625" style="1" customWidth="1"/>
    <col min="3852" max="3852" width="13.85546875" style="1" customWidth="1"/>
    <col min="3853" max="3853" width="16.140625" style="1" customWidth="1"/>
    <col min="3854" max="3854" width="3.140625" style="1" customWidth="1"/>
    <col min="3855" max="3856" width="8.7109375" style="1"/>
    <col min="3857" max="3857" width="13.140625" style="1" customWidth="1"/>
    <col min="3858" max="3858" width="15.7109375" style="1" customWidth="1"/>
    <col min="3859" max="4096" width="8.7109375" style="1"/>
    <col min="4097" max="4097" width="30.7109375" style="1" customWidth="1"/>
    <col min="4098" max="4098" width="28.28515625" style="1" customWidth="1"/>
    <col min="4099" max="4099" width="20.140625" style="1" customWidth="1"/>
    <col min="4100" max="4100" width="13.28515625" style="1" customWidth="1"/>
    <col min="4101" max="4101" width="28.28515625" style="1" customWidth="1"/>
    <col min="4102" max="4102" width="16.28515625" style="1" customWidth="1"/>
    <col min="4103" max="4103" width="17.7109375" style="1" customWidth="1"/>
    <col min="4104" max="4104" width="15.7109375" style="1" customWidth="1"/>
    <col min="4105" max="4105" width="15" style="1" customWidth="1"/>
    <col min="4106" max="4106" width="14.85546875" style="1" customWidth="1"/>
    <col min="4107" max="4107" width="15.140625" style="1" customWidth="1"/>
    <col min="4108" max="4108" width="13.85546875" style="1" customWidth="1"/>
    <col min="4109" max="4109" width="16.140625" style="1" customWidth="1"/>
    <col min="4110" max="4110" width="3.140625" style="1" customWidth="1"/>
    <col min="4111" max="4112" width="8.7109375" style="1"/>
    <col min="4113" max="4113" width="13.140625" style="1" customWidth="1"/>
    <col min="4114" max="4114" width="15.7109375" style="1" customWidth="1"/>
    <col min="4115" max="4352" width="8.7109375" style="1"/>
    <col min="4353" max="4353" width="30.7109375" style="1" customWidth="1"/>
    <col min="4354" max="4354" width="28.28515625" style="1" customWidth="1"/>
    <col min="4355" max="4355" width="20.140625" style="1" customWidth="1"/>
    <col min="4356" max="4356" width="13.28515625" style="1" customWidth="1"/>
    <col min="4357" max="4357" width="28.28515625" style="1" customWidth="1"/>
    <col min="4358" max="4358" width="16.28515625" style="1" customWidth="1"/>
    <col min="4359" max="4359" width="17.7109375" style="1" customWidth="1"/>
    <col min="4360" max="4360" width="15.7109375" style="1" customWidth="1"/>
    <col min="4361" max="4361" width="15" style="1" customWidth="1"/>
    <col min="4362" max="4362" width="14.85546875" style="1" customWidth="1"/>
    <col min="4363" max="4363" width="15.140625" style="1" customWidth="1"/>
    <col min="4364" max="4364" width="13.85546875" style="1" customWidth="1"/>
    <col min="4365" max="4365" width="16.140625" style="1" customWidth="1"/>
    <col min="4366" max="4366" width="3.140625" style="1" customWidth="1"/>
    <col min="4367" max="4368" width="8.7109375" style="1"/>
    <col min="4369" max="4369" width="13.140625" style="1" customWidth="1"/>
    <col min="4370" max="4370" width="15.7109375" style="1" customWidth="1"/>
    <col min="4371" max="4608" width="8.7109375" style="1"/>
    <col min="4609" max="4609" width="30.7109375" style="1" customWidth="1"/>
    <col min="4610" max="4610" width="28.28515625" style="1" customWidth="1"/>
    <col min="4611" max="4611" width="20.140625" style="1" customWidth="1"/>
    <col min="4612" max="4612" width="13.28515625" style="1" customWidth="1"/>
    <col min="4613" max="4613" width="28.28515625" style="1" customWidth="1"/>
    <col min="4614" max="4614" width="16.28515625" style="1" customWidth="1"/>
    <col min="4615" max="4615" width="17.7109375" style="1" customWidth="1"/>
    <col min="4616" max="4616" width="15.7109375" style="1" customWidth="1"/>
    <col min="4617" max="4617" width="15" style="1" customWidth="1"/>
    <col min="4618" max="4618" width="14.85546875" style="1" customWidth="1"/>
    <col min="4619" max="4619" width="15.140625" style="1" customWidth="1"/>
    <col min="4620" max="4620" width="13.85546875" style="1" customWidth="1"/>
    <col min="4621" max="4621" width="16.140625" style="1" customWidth="1"/>
    <col min="4622" max="4622" width="3.140625" style="1" customWidth="1"/>
    <col min="4623" max="4624" width="8.7109375" style="1"/>
    <col min="4625" max="4625" width="13.140625" style="1" customWidth="1"/>
    <col min="4626" max="4626" width="15.7109375" style="1" customWidth="1"/>
    <col min="4627" max="4864" width="8.7109375" style="1"/>
    <col min="4865" max="4865" width="30.7109375" style="1" customWidth="1"/>
    <col min="4866" max="4866" width="28.28515625" style="1" customWidth="1"/>
    <col min="4867" max="4867" width="20.140625" style="1" customWidth="1"/>
    <col min="4868" max="4868" width="13.28515625" style="1" customWidth="1"/>
    <col min="4869" max="4869" width="28.28515625" style="1" customWidth="1"/>
    <col min="4870" max="4870" width="16.28515625" style="1" customWidth="1"/>
    <col min="4871" max="4871" width="17.7109375" style="1" customWidth="1"/>
    <col min="4872" max="4872" width="15.7109375" style="1" customWidth="1"/>
    <col min="4873" max="4873" width="15" style="1" customWidth="1"/>
    <col min="4874" max="4874" width="14.85546875" style="1" customWidth="1"/>
    <col min="4875" max="4875" width="15.140625" style="1" customWidth="1"/>
    <col min="4876" max="4876" width="13.85546875" style="1" customWidth="1"/>
    <col min="4877" max="4877" width="16.140625" style="1" customWidth="1"/>
    <col min="4878" max="4878" width="3.140625" style="1" customWidth="1"/>
    <col min="4879" max="4880" width="8.7109375" style="1"/>
    <col min="4881" max="4881" width="13.140625" style="1" customWidth="1"/>
    <col min="4882" max="4882" width="15.7109375" style="1" customWidth="1"/>
    <col min="4883" max="5120" width="8.7109375" style="1"/>
    <col min="5121" max="5121" width="30.7109375" style="1" customWidth="1"/>
    <col min="5122" max="5122" width="28.28515625" style="1" customWidth="1"/>
    <col min="5123" max="5123" width="20.140625" style="1" customWidth="1"/>
    <col min="5124" max="5124" width="13.28515625" style="1" customWidth="1"/>
    <col min="5125" max="5125" width="28.28515625" style="1" customWidth="1"/>
    <col min="5126" max="5126" width="16.28515625" style="1" customWidth="1"/>
    <col min="5127" max="5127" width="17.7109375" style="1" customWidth="1"/>
    <col min="5128" max="5128" width="15.7109375" style="1" customWidth="1"/>
    <col min="5129" max="5129" width="15" style="1" customWidth="1"/>
    <col min="5130" max="5130" width="14.85546875" style="1" customWidth="1"/>
    <col min="5131" max="5131" width="15.140625" style="1" customWidth="1"/>
    <col min="5132" max="5132" width="13.85546875" style="1" customWidth="1"/>
    <col min="5133" max="5133" width="16.140625" style="1" customWidth="1"/>
    <col min="5134" max="5134" width="3.140625" style="1" customWidth="1"/>
    <col min="5135" max="5136" width="8.7109375" style="1"/>
    <col min="5137" max="5137" width="13.140625" style="1" customWidth="1"/>
    <col min="5138" max="5138" width="15.7109375" style="1" customWidth="1"/>
    <col min="5139" max="5376" width="8.7109375" style="1"/>
    <col min="5377" max="5377" width="30.7109375" style="1" customWidth="1"/>
    <col min="5378" max="5378" width="28.28515625" style="1" customWidth="1"/>
    <col min="5379" max="5379" width="20.140625" style="1" customWidth="1"/>
    <col min="5380" max="5380" width="13.28515625" style="1" customWidth="1"/>
    <col min="5381" max="5381" width="28.28515625" style="1" customWidth="1"/>
    <col min="5382" max="5382" width="16.28515625" style="1" customWidth="1"/>
    <col min="5383" max="5383" width="17.7109375" style="1" customWidth="1"/>
    <col min="5384" max="5384" width="15.7109375" style="1" customWidth="1"/>
    <col min="5385" max="5385" width="15" style="1" customWidth="1"/>
    <col min="5386" max="5386" width="14.85546875" style="1" customWidth="1"/>
    <col min="5387" max="5387" width="15.140625" style="1" customWidth="1"/>
    <col min="5388" max="5388" width="13.85546875" style="1" customWidth="1"/>
    <col min="5389" max="5389" width="16.140625" style="1" customWidth="1"/>
    <col min="5390" max="5390" width="3.140625" style="1" customWidth="1"/>
    <col min="5391" max="5392" width="8.7109375" style="1"/>
    <col min="5393" max="5393" width="13.140625" style="1" customWidth="1"/>
    <col min="5394" max="5394" width="15.7109375" style="1" customWidth="1"/>
    <col min="5395" max="5632" width="8.7109375" style="1"/>
    <col min="5633" max="5633" width="30.7109375" style="1" customWidth="1"/>
    <col min="5634" max="5634" width="28.28515625" style="1" customWidth="1"/>
    <col min="5635" max="5635" width="20.140625" style="1" customWidth="1"/>
    <col min="5636" max="5636" width="13.28515625" style="1" customWidth="1"/>
    <col min="5637" max="5637" width="28.28515625" style="1" customWidth="1"/>
    <col min="5638" max="5638" width="16.28515625" style="1" customWidth="1"/>
    <col min="5639" max="5639" width="17.7109375" style="1" customWidth="1"/>
    <col min="5640" max="5640" width="15.7109375" style="1" customWidth="1"/>
    <col min="5641" max="5641" width="15" style="1" customWidth="1"/>
    <col min="5642" max="5642" width="14.85546875" style="1" customWidth="1"/>
    <col min="5643" max="5643" width="15.140625" style="1" customWidth="1"/>
    <col min="5644" max="5644" width="13.85546875" style="1" customWidth="1"/>
    <col min="5645" max="5645" width="16.140625" style="1" customWidth="1"/>
    <col min="5646" max="5646" width="3.140625" style="1" customWidth="1"/>
    <col min="5647" max="5648" width="8.7109375" style="1"/>
    <col min="5649" max="5649" width="13.140625" style="1" customWidth="1"/>
    <col min="5650" max="5650" width="15.7109375" style="1" customWidth="1"/>
    <col min="5651" max="5888" width="8.7109375" style="1"/>
    <col min="5889" max="5889" width="30.7109375" style="1" customWidth="1"/>
    <col min="5890" max="5890" width="28.28515625" style="1" customWidth="1"/>
    <col min="5891" max="5891" width="20.140625" style="1" customWidth="1"/>
    <col min="5892" max="5892" width="13.28515625" style="1" customWidth="1"/>
    <col min="5893" max="5893" width="28.28515625" style="1" customWidth="1"/>
    <col min="5894" max="5894" width="16.28515625" style="1" customWidth="1"/>
    <col min="5895" max="5895" width="17.7109375" style="1" customWidth="1"/>
    <col min="5896" max="5896" width="15.7109375" style="1" customWidth="1"/>
    <col min="5897" max="5897" width="15" style="1" customWidth="1"/>
    <col min="5898" max="5898" width="14.85546875" style="1" customWidth="1"/>
    <col min="5899" max="5899" width="15.140625" style="1" customWidth="1"/>
    <col min="5900" max="5900" width="13.85546875" style="1" customWidth="1"/>
    <col min="5901" max="5901" width="16.140625" style="1" customWidth="1"/>
    <col min="5902" max="5902" width="3.140625" style="1" customWidth="1"/>
    <col min="5903" max="5904" width="8.7109375" style="1"/>
    <col min="5905" max="5905" width="13.140625" style="1" customWidth="1"/>
    <col min="5906" max="5906" width="15.7109375" style="1" customWidth="1"/>
    <col min="5907" max="6144" width="8.7109375" style="1"/>
    <col min="6145" max="6145" width="30.7109375" style="1" customWidth="1"/>
    <col min="6146" max="6146" width="28.28515625" style="1" customWidth="1"/>
    <col min="6147" max="6147" width="20.140625" style="1" customWidth="1"/>
    <col min="6148" max="6148" width="13.28515625" style="1" customWidth="1"/>
    <col min="6149" max="6149" width="28.28515625" style="1" customWidth="1"/>
    <col min="6150" max="6150" width="16.28515625" style="1" customWidth="1"/>
    <col min="6151" max="6151" width="17.7109375" style="1" customWidth="1"/>
    <col min="6152" max="6152" width="15.7109375" style="1" customWidth="1"/>
    <col min="6153" max="6153" width="15" style="1" customWidth="1"/>
    <col min="6154" max="6154" width="14.85546875" style="1" customWidth="1"/>
    <col min="6155" max="6155" width="15.140625" style="1" customWidth="1"/>
    <col min="6156" max="6156" width="13.85546875" style="1" customWidth="1"/>
    <col min="6157" max="6157" width="16.140625" style="1" customWidth="1"/>
    <col min="6158" max="6158" width="3.140625" style="1" customWidth="1"/>
    <col min="6159" max="6160" width="8.7109375" style="1"/>
    <col min="6161" max="6161" width="13.140625" style="1" customWidth="1"/>
    <col min="6162" max="6162" width="15.7109375" style="1" customWidth="1"/>
    <col min="6163" max="6400" width="8.7109375" style="1"/>
    <col min="6401" max="6401" width="30.7109375" style="1" customWidth="1"/>
    <col min="6402" max="6402" width="28.28515625" style="1" customWidth="1"/>
    <col min="6403" max="6403" width="20.140625" style="1" customWidth="1"/>
    <col min="6404" max="6404" width="13.28515625" style="1" customWidth="1"/>
    <col min="6405" max="6405" width="28.28515625" style="1" customWidth="1"/>
    <col min="6406" max="6406" width="16.28515625" style="1" customWidth="1"/>
    <col min="6407" max="6407" width="17.7109375" style="1" customWidth="1"/>
    <col min="6408" max="6408" width="15.7109375" style="1" customWidth="1"/>
    <col min="6409" max="6409" width="15" style="1" customWidth="1"/>
    <col min="6410" max="6410" width="14.85546875" style="1" customWidth="1"/>
    <col min="6411" max="6411" width="15.140625" style="1" customWidth="1"/>
    <col min="6412" max="6412" width="13.85546875" style="1" customWidth="1"/>
    <col min="6413" max="6413" width="16.140625" style="1" customWidth="1"/>
    <col min="6414" max="6414" width="3.140625" style="1" customWidth="1"/>
    <col min="6415" max="6416" width="8.7109375" style="1"/>
    <col min="6417" max="6417" width="13.140625" style="1" customWidth="1"/>
    <col min="6418" max="6418" width="15.7109375" style="1" customWidth="1"/>
    <col min="6419" max="6656" width="8.7109375" style="1"/>
    <col min="6657" max="6657" width="30.7109375" style="1" customWidth="1"/>
    <col min="6658" max="6658" width="28.28515625" style="1" customWidth="1"/>
    <col min="6659" max="6659" width="20.140625" style="1" customWidth="1"/>
    <col min="6660" max="6660" width="13.28515625" style="1" customWidth="1"/>
    <col min="6661" max="6661" width="28.28515625" style="1" customWidth="1"/>
    <col min="6662" max="6662" width="16.28515625" style="1" customWidth="1"/>
    <col min="6663" max="6663" width="17.7109375" style="1" customWidth="1"/>
    <col min="6664" max="6664" width="15.7109375" style="1" customWidth="1"/>
    <col min="6665" max="6665" width="15" style="1" customWidth="1"/>
    <col min="6666" max="6666" width="14.85546875" style="1" customWidth="1"/>
    <col min="6667" max="6667" width="15.140625" style="1" customWidth="1"/>
    <col min="6668" max="6668" width="13.85546875" style="1" customWidth="1"/>
    <col min="6669" max="6669" width="16.140625" style="1" customWidth="1"/>
    <col min="6670" max="6670" width="3.140625" style="1" customWidth="1"/>
    <col min="6671" max="6672" width="8.7109375" style="1"/>
    <col min="6673" max="6673" width="13.140625" style="1" customWidth="1"/>
    <col min="6674" max="6674" width="15.7109375" style="1" customWidth="1"/>
    <col min="6675" max="6912" width="8.7109375" style="1"/>
    <col min="6913" max="6913" width="30.7109375" style="1" customWidth="1"/>
    <col min="6914" max="6914" width="28.28515625" style="1" customWidth="1"/>
    <col min="6915" max="6915" width="20.140625" style="1" customWidth="1"/>
    <col min="6916" max="6916" width="13.28515625" style="1" customWidth="1"/>
    <col min="6917" max="6917" width="28.28515625" style="1" customWidth="1"/>
    <col min="6918" max="6918" width="16.28515625" style="1" customWidth="1"/>
    <col min="6919" max="6919" width="17.7109375" style="1" customWidth="1"/>
    <col min="6920" max="6920" width="15.7109375" style="1" customWidth="1"/>
    <col min="6921" max="6921" width="15" style="1" customWidth="1"/>
    <col min="6922" max="6922" width="14.85546875" style="1" customWidth="1"/>
    <col min="6923" max="6923" width="15.140625" style="1" customWidth="1"/>
    <col min="6924" max="6924" width="13.85546875" style="1" customWidth="1"/>
    <col min="6925" max="6925" width="16.140625" style="1" customWidth="1"/>
    <col min="6926" max="6926" width="3.140625" style="1" customWidth="1"/>
    <col min="6927" max="6928" width="8.7109375" style="1"/>
    <col min="6929" max="6929" width="13.140625" style="1" customWidth="1"/>
    <col min="6930" max="6930" width="15.7109375" style="1" customWidth="1"/>
    <col min="6931" max="7168" width="8.7109375" style="1"/>
    <col min="7169" max="7169" width="30.7109375" style="1" customWidth="1"/>
    <col min="7170" max="7170" width="28.28515625" style="1" customWidth="1"/>
    <col min="7171" max="7171" width="20.140625" style="1" customWidth="1"/>
    <col min="7172" max="7172" width="13.28515625" style="1" customWidth="1"/>
    <col min="7173" max="7173" width="28.28515625" style="1" customWidth="1"/>
    <col min="7174" max="7174" width="16.28515625" style="1" customWidth="1"/>
    <col min="7175" max="7175" width="17.7109375" style="1" customWidth="1"/>
    <col min="7176" max="7176" width="15.7109375" style="1" customWidth="1"/>
    <col min="7177" max="7177" width="15" style="1" customWidth="1"/>
    <col min="7178" max="7178" width="14.85546875" style="1" customWidth="1"/>
    <col min="7179" max="7179" width="15.140625" style="1" customWidth="1"/>
    <col min="7180" max="7180" width="13.85546875" style="1" customWidth="1"/>
    <col min="7181" max="7181" width="16.140625" style="1" customWidth="1"/>
    <col min="7182" max="7182" width="3.140625" style="1" customWidth="1"/>
    <col min="7183" max="7184" width="8.7109375" style="1"/>
    <col min="7185" max="7185" width="13.140625" style="1" customWidth="1"/>
    <col min="7186" max="7186" width="15.7109375" style="1" customWidth="1"/>
    <col min="7187" max="7424" width="8.7109375" style="1"/>
    <col min="7425" max="7425" width="30.7109375" style="1" customWidth="1"/>
    <col min="7426" max="7426" width="28.28515625" style="1" customWidth="1"/>
    <col min="7427" max="7427" width="20.140625" style="1" customWidth="1"/>
    <col min="7428" max="7428" width="13.28515625" style="1" customWidth="1"/>
    <col min="7429" max="7429" width="28.28515625" style="1" customWidth="1"/>
    <col min="7430" max="7430" width="16.28515625" style="1" customWidth="1"/>
    <col min="7431" max="7431" width="17.7109375" style="1" customWidth="1"/>
    <col min="7432" max="7432" width="15.7109375" style="1" customWidth="1"/>
    <col min="7433" max="7433" width="15" style="1" customWidth="1"/>
    <col min="7434" max="7434" width="14.85546875" style="1" customWidth="1"/>
    <col min="7435" max="7435" width="15.140625" style="1" customWidth="1"/>
    <col min="7436" max="7436" width="13.85546875" style="1" customWidth="1"/>
    <col min="7437" max="7437" width="16.140625" style="1" customWidth="1"/>
    <col min="7438" max="7438" width="3.140625" style="1" customWidth="1"/>
    <col min="7439" max="7440" width="8.7109375" style="1"/>
    <col min="7441" max="7441" width="13.140625" style="1" customWidth="1"/>
    <col min="7442" max="7442" width="15.7109375" style="1" customWidth="1"/>
    <col min="7443" max="7680" width="8.7109375" style="1"/>
    <col min="7681" max="7681" width="30.7109375" style="1" customWidth="1"/>
    <col min="7682" max="7682" width="28.28515625" style="1" customWidth="1"/>
    <col min="7683" max="7683" width="20.140625" style="1" customWidth="1"/>
    <col min="7684" max="7684" width="13.28515625" style="1" customWidth="1"/>
    <col min="7685" max="7685" width="28.28515625" style="1" customWidth="1"/>
    <col min="7686" max="7686" width="16.28515625" style="1" customWidth="1"/>
    <col min="7687" max="7687" width="17.7109375" style="1" customWidth="1"/>
    <col min="7688" max="7688" width="15.7109375" style="1" customWidth="1"/>
    <col min="7689" max="7689" width="15" style="1" customWidth="1"/>
    <col min="7690" max="7690" width="14.85546875" style="1" customWidth="1"/>
    <col min="7691" max="7691" width="15.140625" style="1" customWidth="1"/>
    <col min="7692" max="7692" width="13.85546875" style="1" customWidth="1"/>
    <col min="7693" max="7693" width="16.140625" style="1" customWidth="1"/>
    <col min="7694" max="7694" width="3.140625" style="1" customWidth="1"/>
    <col min="7695" max="7696" width="8.7109375" style="1"/>
    <col min="7697" max="7697" width="13.140625" style="1" customWidth="1"/>
    <col min="7698" max="7698" width="15.7109375" style="1" customWidth="1"/>
    <col min="7699" max="7936" width="8.7109375" style="1"/>
    <col min="7937" max="7937" width="30.7109375" style="1" customWidth="1"/>
    <col min="7938" max="7938" width="28.28515625" style="1" customWidth="1"/>
    <col min="7939" max="7939" width="20.140625" style="1" customWidth="1"/>
    <col min="7940" max="7940" width="13.28515625" style="1" customWidth="1"/>
    <col min="7941" max="7941" width="28.28515625" style="1" customWidth="1"/>
    <col min="7942" max="7942" width="16.28515625" style="1" customWidth="1"/>
    <col min="7943" max="7943" width="17.7109375" style="1" customWidth="1"/>
    <col min="7944" max="7944" width="15.7109375" style="1" customWidth="1"/>
    <col min="7945" max="7945" width="15" style="1" customWidth="1"/>
    <col min="7946" max="7946" width="14.85546875" style="1" customWidth="1"/>
    <col min="7947" max="7947" width="15.140625" style="1" customWidth="1"/>
    <col min="7948" max="7948" width="13.85546875" style="1" customWidth="1"/>
    <col min="7949" max="7949" width="16.140625" style="1" customWidth="1"/>
    <col min="7950" max="7950" width="3.140625" style="1" customWidth="1"/>
    <col min="7951" max="7952" width="8.7109375" style="1"/>
    <col min="7953" max="7953" width="13.140625" style="1" customWidth="1"/>
    <col min="7954" max="7954" width="15.7109375" style="1" customWidth="1"/>
    <col min="7955" max="8192" width="8.7109375" style="1"/>
    <col min="8193" max="8193" width="30.7109375" style="1" customWidth="1"/>
    <col min="8194" max="8194" width="28.28515625" style="1" customWidth="1"/>
    <col min="8195" max="8195" width="20.140625" style="1" customWidth="1"/>
    <col min="8196" max="8196" width="13.28515625" style="1" customWidth="1"/>
    <col min="8197" max="8197" width="28.28515625" style="1" customWidth="1"/>
    <col min="8198" max="8198" width="16.28515625" style="1" customWidth="1"/>
    <col min="8199" max="8199" width="17.7109375" style="1" customWidth="1"/>
    <col min="8200" max="8200" width="15.7109375" style="1" customWidth="1"/>
    <col min="8201" max="8201" width="15" style="1" customWidth="1"/>
    <col min="8202" max="8202" width="14.85546875" style="1" customWidth="1"/>
    <col min="8203" max="8203" width="15.140625" style="1" customWidth="1"/>
    <col min="8204" max="8204" width="13.85546875" style="1" customWidth="1"/>
    <col min="8205" max="8205" width="16.140625" style="1" customWidth="1"/>
    <col min="8206" max="8206" width="3.140625" style="1" customWidth="1"/>
    <col min="8207" max="8208" width="8.7109375" style="1"/>
    <col min="8209" max="8209" width="13.140625" style="1" customWidth="1"/>
    <col min="8210" max="8210" width="15.7109375" style="1" customWidth="1"/>
    <col min="8211" max="8448" width="8.7109375" style="1"/>
    <col min="8449" max="8449" width="30.7109375" style="1" customWidth="1"/>
    <col min="8450" max="8450" width="28.28515625" style="1" customWidth="1"/>
    <col min="8451" max="8451" width="20.140625" style="1" customWidth="1"/>
    <col min="8452" max="8452" width="13.28515625" style="1" customWidth="1"/>
    <col min="8453" max="8453" width="28.28515625" style="1" customWidth="1"/>
    <col min="8454" max="8454" width="16.28515625" style="1" customWidth="1"/>
    <col min="8455" max="8455" width="17.7109375" style="1" customWidth="1"/>
    <col min="8456" max="8456" width="15.7109375" style="1" customWidth="1"/>
    <col min="8457" max="8457" width="15" style="1" customWidth="1"/>
    <col min="8458" max="8458" width="14.85546875" style="1" customWidth="1"/>
    <col min="8459" max="8459" width="15.140625" style="1" customWidth="1"/>
    <col min="8460" max="8460" width="13.85546875" style="1" customWidth="1"/>
    <col min="8461" max="8461" width="16.140625" style="1" customWidth="1"/>
    <col min="8462" max="8462" width="3.140625" style="1" customWidth="1"/>
    <col min="8463" max="8464" width="8.7109375" style="1"/>
    <col min="8465" max="8465" width="13.140625" style="1" customWidth="1"/>
    <col min="8466" max="8466" width="15.7109375" style="1" customWidth="1"/>
    <col min="8467" max="8704" width="8.7109375" style="1"/>
    <col min="8705" max="8705" width="30.7109375" style="1" customWidth="1"/>
    <col min="8706" max="8706" width="28.28515625" style="1" customWidth="1"/>
    <col min="8707" max="8707" width="20.140625" style="1" customWidth="1"/>
    <col min="8708" max="8708" width="13.28515625" style="1" customWidth="1"/>
    <col min="8709" max="8709" width="28.28515625" style="1" customWidth="1"/>
    <col min="8710" max="8710" width="16.28515625" style="1" customWidth="1"/>
    <col min="8711" max="8711" width="17.7109375" style="1" customWidth="1"/>
    <col min="8712" max="8712" width="15.7109375" style="1" customWidth="1"/>
    <col min="8713" max="8713" width="15" style="1" customWidth="1"/>
    <col min="8714" max="8714" width="14.85546875" style="1" customWidth="1"/>
    <col min="8715" max="8715" width="15.140625" style="1" customWidth="1"/>
    <col min="8716" max="8716" width="13.85546875" style="1" customWidth="1"/>
    <col min="8717" max="8717" width="16.140625" style="1" customWidth="1"/>
    <col min="8718" max="8718" width="3.140625" style="1" customWidth="1"/>
    <col min="8719" max="8720" width="8.7109375" style="1"/>
    <col min="8721" max="8721" width="13.140625" style="1" customWidth="1"/>
    <col min="8722" max="8722" width="15.7109375" style="1" customWidth="1"/>
    <col min="8723" max="8960" width="8.7109375" style="1"/>
    <col min="8961" max="8961" width="30.7109375" style="1" customWidth="1"/>
    <col min="8962" max="8962" width="28.28515625" style="1" customWidth="1"/>
    <col min="8963" max="8963" width="20.140625" style="1" customWidth="1"/>
    <col min="8964" max="8964" width="13.28515625" style="1" customWidth="1"/>
    <col min="8965" max="8965" width="28.28515625" style="1" customWidth="1"/>
    <col min="8966" max="8966" width="16.28515625" style="1" customWidth="1"/>
    <col min="8967" max="8967" width="17.7109375" style="1" customWidth="1"/>
    <col min="8968" max="8968" width="15.7109375" style="1" customWidth="1"/>
    <col min="8969" max="8969" width="15" style="1" customWidth="1"/>
    <col min="8970" max="8970" width="14.85546875" style="1" customWidth="1"/>
    <col min="8971" max="8971" width="15.140625" style="1" customWidth="1"/>
    <col min="8972" max="8972" width="13.85546875" style="1" customWidth="1"/>
    <col min="8973" max="8973" width="16.140625" style="1" customWidth="1"/>
    <col min="8974" max="8974" width="3.140625" style="1" customWidth="1"/>
    <col min="8975" max="8976" width="8.7109375" style="1"/>
    <col min="8977" max="8977" width="13.140625" style="1" customWidth="1"/>
    <col min="8978" max="8978" width="15.7109375" style="1" customWidth="1"/>
    <col min="8979" max="9216" width="8.7109375" style="1"/>
    <col min="9217" max="9217" width="30.7109375" style="1" customWidth="1"/>
    <col min="9218" max="9218" width="28.28515625" style="1" customWidth="1"/>
    <col min="9219" max="9219" width="20.140625" style="1" customWidth="1"/>
    <col min="9220" max="9220" width="13.28515625" style="1" customWidth="1"/>
    <col min="9221" max="9221" width="28.28515625" style="1" customWidth="1"/>
    <col min="9222" max="9222" width="16.28515625" style="1" customWidth="1"/>
    <col min="9223" max="9223" width="17.7109375" style="1" customWidth="1"/>
    <col min="9224" max="9224" width="15.7109375" style="1" customWidth="1"/>
    <col min="9225" max="9225" width="15" style="1" customWidth="1"/>
    <col min="9226" max="9226" width="14.85546875" style="1" customWidth="1"/>
    <col min="9227" max="9227" width="15.140625" style="1" customWidth="1"/>
    <col min="9228" max="9228" width="13.85546875" style="1" customWidth="1"/>
    <col min="9229" max="9229" width="16.140625" style="1" customWidth="1"/>
    <col min="9230" max="9230" width="3.140625" style="1" customWidth="1"/>
    <col min="9231" max="9232" width="8.7109375" style="1"/>
    <col min="9233" max="9233" width="13.140625" style="1" customWidth="1"/>
    <col min="9234" max="9234" width="15.7109375" style="1" customWidth="1"/>
    <col min="9235" max="9472" width="8.7109375" style="1"/>
    <col min="9473" max="9473" width="30.7109375" style="1" customWidth="1"/>
    <col min="9474" max="9474" width="28.28515625" style="1" customWidth="1"/>
    <col min="9475" max="9475" width="20.140625" style="1" customWidth="1"/>
    <col min="9476" max="9476" width="13.28515625" style="1" customWidth="1"/>
    <col min="9477" max="9477" width="28.28515625" style="1" customWidth="1"/>
    <col min="9478" max="9478" width="16.28515625" style="1" customWidth="1"/>
    <col min="9479" max="9479" width="17.7109375" style="1" customWidth="1"/>
    <col min="9480" max="9480" width="15.7109375" style="1" customWidth="1"/>
    <col min="9481" max="9481" width="15" style="1" customWidth="1"/>
    <col min="9482" max="9482" width="14.85546875" style="1" customWidth="1"/>
    <col min="9483" max="9483" width="15.140625" style="1" customWidth="1"/>
    <col min="9484" max="9484" width="13.85546875" style="1" customWidth="1"/>
    <col min="9485" max="9485" width="16.140625" style="1" customWidth="1"/>
    <col min="9486" max="9486" width="3.140625" style="1" customWidth="1"/>
    <col min="9487" max="9488" width="8.7109375" style="1"/>
    <col min="9489" max="9489" width="13.140625" style="1" customWidth="1"/>
    <col min="9490" max="9490" width="15.7109375" style="1" customWidth="1"/>
    <col min="9491" max="9728" width="8.7109375" style="1"/>
    <col min="9729" max="9729" width="30.7109375" style="1" customWidth="1"/>
    <col min="9730" max="9730" width="28.28515625" style="1" customWidth="1"/>
    <col min="9731" max="9731" width="20.140625" style="1" customWidth="1"/>
    <col min="9732" max="9732" width="13.28515625" style="1" customWidth="1"/>
    <col min="9733" max="9733" width="28.28515625" style="1" customWidth="1"/>
    <col min="9734" max="9734" width="16.28515625" style="1" customWidth="1"/>
    <col min="9735" max="9735" width="17.7109375" style="1" customWidth="1"/>
    <col min="9736" max="9736" width="15.7109375" style="1" customWidth="1"/>
    <col min="9737" max="9737" width="15" style="1" customWidth="1"/>
    <col min="9738" max="9738" width="14.85546875" style="1" customWidth="1"/>
    <col min="9739" max="9739" width="15.140625" style="1" customWidth="1"/>
    <col min="9740" max="9740" width="13.85546875" style="1" customWidth="1"/>
    <col min="9741" max="9741" width="16.140625" style="1" customWidth="1"/>
    <col min="9742" max="9742" width="3.140625" style="1" customWidth="1"/>
    <col min="9743" max="9744" width="8.7109375" style="1"/>
    <col min="9745" max="9745" width="13.140625" style="1" customWidth="1"/>
    <col min="9746" max="9746" width="15.7109375" style="1" customWidth="1"/>
    <col min="9747" max="9984" width="8.7109375" style="1"/>
    <col min="9985" max="9985" width="30.7109375" style="1" customWidth="1"/>
    <col min="9986" max="9986" width="28.28515625" style="1" customWidth="1"/>
    <col min="9987" max="9987" width="20.140625" style="1" customWidth="1"/>
    <col min="9988" max="9988" width="13.28515625" style="1" customWidth="1"/>
    <col min="9989" max="9989" width="28.28515625" style="1" customWidth="1"/>
    <col min="9990" max="9990" width="16.28515625" style="1" customWidth="1"/>
    <col min="9991" max="9991" width="17.7109375" style="1" customWidth="1"/>
    <col min="9992" max="9992" width="15.7109375" style="1" customWidth="1"/>
    <col min="9993" max="9993" width="15" style="1" customWidth="1"/>
    <col min="9994" max="9994" width="14.85546875" style="1" customWidth="1"/>
    <col min="9995" max="9995" width="15.140625" style="1" customWidth="1"/>
    <col min="9996" max="9996" width="13.85546875" style="1" customWidth="1"/>
    <col min="9997" max="9997" width="16.140625" style="1" customWidth="1"/>
    <col min="9998" max="9998" width="3.140625" style="1" customWidth="1"/>
    <col min="9999" max="10000" width="8.7109375" style="1"/>
    <col min="10001" max="10001" width="13.140625" style="1" customWidth="1"/>
    <col min="10002" max="10002" width="15.7109375" style="1" customWidth="1"/>
    <col min="10003" max="10240" width="8.7109375" style="1"/>
    <col min="10241" max="10241" width="30.7109375" style="1" customWidth="1"/>
    <col min="10242" max="10242" width="28.28515625" style="1" customWidth="1"/>
    <col min="10243" max="10243" width="20.140625" style="1" customWidth="1"/>
    <col min="10244" max="10244" width="13.28515625" style="1" customWidth="1"/>
    <col min="10245" max="10245" width="28.28515625" style="1" customWidth="1"/>
    <col min="10246" max="10246" width="16.28515625" style="1" customWidth="1"/>
    <col min="10247" max="10247" width="17.7109375" style="1" customWidth="1"/>
    <col min="10248" max="10248" width="15.7109375" style="1" customWidth="1"/>
    <col min="10249" max="10249" width="15" style="1" customWidth="1"/>
    <col min="10250" max="10250" width="14.85546875" style="1" customWidth="1"/>
    <col min="10251" max="10251" width="15.140625" style="1" customWidth="1"/>
    <col min="10252" max="10252" width="13.85546875" style="1" customWidth="1"/>
    <col min="10253" max="10253" width="16.140625" style="1" customWidth="1"/>
    <col min="10254" max="10254" width="3.140625" style="1" customWidth="1"/>
    <col min="10255" max="10256" width="8.7109375" style="1"/>
    <col min="10257" max="10257" width="13.140625" style="1" customWidth="1"/>
    <col min="10258" max="10258" width="15.7109375" style="1" customWidth="1"/>
    <col min="10259" max="10496" width="8.7109375" style="1"/>
    <col min="10497" max="10497" width="30.7109375" style="1" customWidth="1"/>
    <col min="10498" max="10498" width="28.28515625" style="1" customWidth="1"/>
    <col min="10499" max="10499" width="20.140625" style="1" customWidth="1"/>
    <col min="10500" max="10500" width="13.28515625" style="1" customWidth="1"/>
    <col min="10501" max="10501" width="28.28515625" style="1" customWidth="1"/>
    <col min="10502" max="10502" width="16.28515625" style="1" customWidth="1"/>
    <col min="10503" max="10503" width="17.7109375" style="1" customWidth="1"/>
    <col min="10504" max="10504" width="15.7109375" style="1" customWidth="1"/>
    <col min="10505" max="10505" width="15" style="1" customWidth="1"/>
    <col min="10506" max="10506" width="14.85546875" style="1" customWidth="1"/>
    <col min="10507" max="10507" width="15.140625" style="1" customWidth="1"/>
    <col min="10508" max="10508" width="13.85546875" style="1" customWidth="1"/>
    <col min="10509" max="10509" width="16.140625" style="1" customWidth="1"/>
    <col min="10510" max="10510" width="3.140625" style="1" customWidth="1"/>
    <col min="10511" max="10512" width="8.7109375" style="1"/>
    <col min="10513" max="10513" width="13.140625" style="1" customWidth="1"/>
    <col min="10514" max="10514" width="15.7109375" style="1" customWidth="1"/>
    <col min="10515" max="10752" width="8.7109375" style="1"/>
    <col min="10753" max="10753" width="30.7109375" style="1" customWidth="1"/>
    <col min="10754" max="10754" width="28.28515625" style="1" customWidth="1"/>
    <col min="10755" max="10755" width="20.140625" style="1" customWidth="1"/>
    <col min="10756" max="10756" width="13.28515625" style="1" customWidth="1"/>
    <col min="10757" max="10757" width="28.28515625" style="1" customWidth="1"/>
    <col min="10758" max="10758" width="16.28515625" style="1" customWidth="1"/>
    <col min="10759" max="10759" width="17.7109375" style="1" customWidth="1"/>
    <col min="10760" max="10760" width="15.7109375" style="1" customWidth="1"/>
    <col min="10761" max="10761" width="15" style="1" customWidth="1"/>
    <col min="10762" max="10762" width="14.85546875" style="1" customWidth="1"/>
    <col min="10763" max="10763" width="15.140625" style="1" customWidth="1"/>
    <col min="10764" max="10764" width="13.85546875" style="1" customWidth="1"/>
    <col min="10765" max="10765" width="16.140625" style="1" customWidth="1"/>
    <col min="10766" max="10766" width="3.140625" style="1" customWidth="1"/>
    <col min="10767" max="10768" width="8.7109375" style="1"/>
    <col min="10769" max="10769" width="13.140625" style="1" customWidth="1"/>
    <col min="10770" max="10770" width="15.7109375" style="1" customWidth="1"/>
    <col min="10771" max="11008" width="8.7109375" style="1"/>
    <col min="11009" max="11009" width="30.7109375" style="1" customWidth="1"/>
    <col min="11010" max="11010" width="28.28515625" style="1" customWidth="1"/>
    <col min="11011" max="11011" width="20.140625" style="1" customWidth="1"/>
    <col min="11012" max="11012" width="13.28515625" style="1" customWidth="1"/>
    <col min="11013" max="11013" width="28.28515625" style="1" customWidth="1"/>
    <col min="11014" max="11014" width="16.28515625" style="1" customWidth="1"/>
    <col min="11015" max="11015" width="17.7109375" style="1" customWidth="1"/>
    <col min="11016" max="11016" width="15.7109375" style="1" customWidth="1"/>
    <col min="11017" max="11017" width="15" style="1" customWidth="1"/>
    <col min="11018" max="11018" width="14.85546875" style="1" customWidth="1"/>
    <col min="11019" max="11019" width="15.140625" style="1" customWidth="1"/>
    <col min="11020" max="11020" width="13.85546875" style="1" customWidth="1"/>
    <col min="11021" max="11021" width="16.140625" style="1" customWidth="1"/>
    <col min="11022" max="11022" width="3.140625" style="1" customWidth="1"/>
    <col min="11023" max="11024" width="8.7109375" style="1"/>
    <col min="11025" max="11025" width="13.140625" style="1" customWidth="1"/>
    <col min="11026" max="11026" width="15.7109375" style="1" customWidth="1"/>
    <col min="11027" max="11264" width="8.7109375" style="1"/>
    <col min="11265" max="11265" width="30.7109375" style="1" customWidth="1"/>
    <col min="11266" max="11266" width="28.28515625" style="1" customWidth="1"/>
    <col min="11267" max="11267" width="20.140625" style="1" customWidth="1"/>
    <col min="11268" max="11268" width="13.28515625" style="1" customWidth="1"/>
    <col min="11269" max="11269" width="28.28515625" style="1" customWidth="1"/>
    <col min="11270" max="11270" width="16.28515625" style="1" customWidth="1"/>
    <col min="11271" max="11271" width="17.7109375" style="1" customWidth="1"/>
    <col min="11272" max="11272" width="15.7109375" style="1" customWidth="1"/>
    <col min="11273" max="11273" width="15" style="1" customWidth="1"/>
    <col min="11274" max="11274" width="14.85546875" style="1" customWidth="1"/>
    <col min="11275" max="11275" width="15.140625" style="1" customWidth="1"/>
    <col min="11276" max="11276" width="13.85546875" style="1" customWidth="1"/>
    <col min="11277" max="11277" width="16.140625" style="1" customWidth="1"/>
    <col min="11278" max="11278" width="3.140625" style="1" customWidth="1"/>
    <col min="11279" max="11280" width="8.7109375" style="1"/>
    <col min="11281" max="11281" width="13.140625" style="1" customWidth="1"/>
    <col min="11282" max="11282" width="15.7109375" style="1" customWidth="1"/>
    <col min="11283" max="11520" width="8.7109375" style="1"/>
    <col min="11521" max="11521" width="30.7109375" style="1" customWidth="1"/>
    <col min="11522" max="11522" width="28.28515625" style="1" customWidth="1"/>
    <col min="11523" max="11523" width="20.140625" style="1" customWidth="1"/>
    <col min="11524" max="11524" width="13.28515625" style="1" customWidth="1"/>
    <col min="11525" max="11525" width="28.28515625" style="1" customWidth="1"/>
    <col min="11526" max="11526" width="16.28515625" style="1" customWidth="1"/>
    <col min="11527" max="11527" width="17.7109375" style="1" customWidth="1"/>
    <col min="11528" max="11528" width="15.7109375" style="1" customWidth="1"/>
    <col min="11529" max="11529" width="15" style="1" customWidth="1"/>
    <col min="11530" max="11530" width="14.85546875" style="1" customWidth="1"/>
    <col min="11531" max="11531" width="15.140625" style="1" customWidth="1"/>
    <col min="11532" max="11532" width="13.85546875" style="1" customWidth="1"/>
    <col min="11533" max="11533" width="16.140625" style="1" customWidth="1"/>
    <col min="11534" max="11534" width="3.140625" style="1" customWidth="1"/>
    <col min="11535" max="11536" width="8.7109375" style="1"/>
    <col min="11537" max="11537" width="13.140625" style="1" customWidth="1"/>
    <col min="11538" max="11538" width="15.7109375" style="1" customWidth="1"/>
    <col min="11539" max="11776" width="8.7109375" style="1"/>
    <col min="11777" max="11777" width="30.7109375" style="1" customWidth="1"/>
    <col min="11778" max="11778" width="28.28515625" style="1" customWidth="1"/>
    <col min="11779" max="11779" width="20.140625" style="1" customWidth="1"/>
    <col min="11780" max="11780" width="13.28515625" style="1" customWidth="1"/>
    <col min="11781" max="11781" width="28.28515625" style="1" customWidth="1"/>
    <col min="11782" max="11782" width="16.28515625" style="1" customWidth="1"/>
    <col min="11783" max="11783" width="17.7109375" style="1" customWidth="1"/>
    <col min="11784" max="11784" width="15.7109375" style="1" customWidth="1"/>
    <col min="11785" max="11785" width="15" style="1" customWidth="1"/>
    <col min="11786" max="11786" width="14.85546875" style="1" customWidth="1"/>
    <col min="11787" max="11787" width="15.140625" style="1" customWidth="1"/>
    <col min="11788" max="11788" width="13.85546875" style="1" customWidth="1"/>
    <col min="11789" max="11789" width="16.140625" style="1" customWidth="1"/>
    <col min="11790" max="11790" width="3.140625" style="1" customWidth="1"/>
    <col min="11791" max="11792" width="8.7109375" style="1"/>
    <col min="11793" max="11793" width="13.140625" style="1" customWidth="1"/>
    <col min="11794" max="11794" width="15.7109375" style="1" customWidth="1"/>
    <col min="11795" max="12032" width="8.7109375" style="1"/>
    <col min="12033" max="12033" width="30.7109375" style="1" customWidth="1"/>
    <col min="12034" max="12034" width="28.28515625" style="1" customWidth="1"/>
    <col min="12035" max="12035" width="20.140625" style="1" customWidth="1"/>
    <col min="12036" max="12036" width="13.28515625" style="1" customWidth="1"/>
    <col min="12037" max="12037" width="28.28515625" style="1" customWidth="1"/>
    <col min="12038" max="12038" width="16.28515625" style="1" customWidth="1"/>
    <col min="12039" max="12039" width="17.7109375" style="1" customWidth="1"/>
    <col min="12040" max="12040" width="15.7109375" style="1" customWidth="1"/>
    <col min="12041" max="12041" width="15" style="1" customWidth="1"/>
    <col min="12042" max="12042" width="14.85546875" style="1" customWidth="1"/>
    <col min="12043" max="12043" width="15.140625" style="1" customWidth="1"/>
    <col min="12044" max="12044" width="13.85546875" style="1" customWidth="1"/>
    <col min="12045" max="12045" width="16.140625" style="1" customWidth="1"/>
    <col min="12046" max="12046" width="3.140625" style="1" customWidth="1"/>
    <col min="12047" max="12048" width="8.7109375" style="1"/>
    <col min="12049" max="12049" width="13.140625" style="1" customWidth="1"/>
    <col min="12050" max="12050" width="15.7109375" style="1" customWidth="1"/>
    <col min="12051" max="12288" width="8.7109375" style="1"/>
    <col min="12289" max="12289" width="30.7109375" style="1" customWidth="1"/>
    <col min="12290" max="12290" width="28.28515625" style="1" customWidth="1"/>
    <col min="12291" max="12291" width="20.140625" style="1" customWidth="1"/>
    <col min="12292" max="12292" width="13.28515625" style="1" customWidth="1"/>
    <col min="12293" max="12293" width="28.28515625" style="1" customWidth="1"/>
    <col min="12294" max="12294" width="16.28515625" style="1" customWidth="1"/>
    <col min="12295" max="12295" width="17.7109375" style="1" customWidth="1"/>
    <col min="12296" max="12296" width="15.7109375" style="1" customWidth="1"/>
    <col min="12297" max="12297" width="15" style="1" customWidth="1"/>
    <col min="12298" max="12298" width="14.85546875" style="1" customWidth="1"/>
    <col min="12299" max="12299" width="15.140625" style="1" customWidth="1"/>
    <col min="12300" max="12300" width="13.85546875" style="1" customWidth="1"/>
    <col min="12301" max="12301" width="16.140625" style="1" customWidth="1"/>
    <col min="12302" max="12302" width="3.140625" style="1" customWidth="1"/>
    <col min="12303" max="12304" width="8.7109375" style="1"/>
    <col min="12305" max="12305" width="13.140625" style="1" customWidth="1"/>
    <col min="12306" max="12306" width="15.7109375" style="1" customWidth="1"/>
    <col min="12307" max="12544" width="8.7109375" style="1"/>
    <col min="12545" max="12545" width="30.7109375" style="1" customWidth="1"/>
    <col min="12546" max="12546" width="28.28515625" style="1" customWidth="1"/>
    <col min="12547" max="12547" width="20.140625" style="1" customWidth="1"/>
    <col min="12548" max="12548" width="13.28515625" style="1" customWidth="1"/>
    <col min="12549" max="12549" width="28.28515625" style="1" customWidth="1"/>
    <col min="12550" max="12550" width="16.28515625" style="1" customWidth="1"/>
    <col min="12551" max="12551" width="17.7109375" style="1" customWidth="1"/>
    <col min="12552" max="12552" width="15.7109375" style="1" customWidth="1"/>
    <col min="12553" max="12553" width="15" style="1" customWidth="1"/>
    <col min="12554" max="12554" width="14.85546875" style="1" customWidth="1"/>
    <col min="12555" max="12555" width="15.140625" style="1" customWidth="1"/>
    <col min="12556" max="12556" width="13.85546875" style="1" customWidth="1"/>
    <col min="12557" max="12557" width="16.140625" style="1" customWidth="1"/>
    <col min="12558" max="12558" width="3.140625" style="1" customWidth="1"/>
    <col min="12559" max="12560" width="8.7109375" style="1"/>
    <col min="12561" max="12561" width="13.140625" style="1" customWidth="1"/>
    <col min="12562" max="12562" width="15.7109375" style="1" customWidth="1"/>
    <col min="12563" max="12800" width="8.7109375" style="1"/>
    <col min="12801" max="12801" width="30.7109375" style="1" customWidth="1"/>
    <col min="12802" max="12802" width="28.28515625" style="1" customWidth="1"/>
    <col min="12803" max="12803" width="20.140625" style="1" customWidth="1"/>
    <col min="12804" max="12804" width="13.28515625" style="1" customWidth="1"/>
    <col min="12805" max="12805" width="28.28515625" style="1" customWidth="1"/>
    <col min="12806" max="12806" width="16.28515625" style="1" customWidth="1"/>
    <col min="12807" max="12807" width="17.7109375" style="1" customWidth="1"/>
    <col min="12808" max="12808" width="15.7109375" style="1" customWidth="1"/>
    <col min="12809" max="12809" width="15" style="1" customWidth="1"/>
    <col min="12810" max="12810" width="14.85546875" style="1" customWidth="1"/>
    <col min="12811" max="12811" width="15.140625" style="1" customWidth="1"/>
    <col min="12812" max="12812" width="13.85546875" style="1" customWidth="1"/>
    <col min="12813" max="12813" width="16.140625" style="1" customWidth="1"/>
    <col min="12814" max="12814" width="3.140625" style="1" customWidth="1"/>
    <col min="12815" max="12816" width="8.7109375" style="1"/>
    <col min="12817" max="12817" width="13.140625" style="1" customWidth="1"/>
    <col min="12818" max="12818" width="15.7109375" style="1" customWidth="1"/>
    <col min="12819" max="13056" width="8.7109375" style="1"/>
    <col min="13057" max="13057" width="30.7109375" style="1" customWidth="1"/>
    <col min="13058" max="13058" width="28.28515625" style="1" customWidth="1"/>
    <col min="13059" max="13059" width="20.140625" style="1" customWidth="1"/>
    <col min="13060" max="13060" width="13.28515625" style="1" customWidth="1"/>
    <col min="13061" max="13061" width="28.28515625" style="1" customWidth="1"/>
    <col min="13062" max="13062" width="16.28515625" style="1" customWidth="1"/>
    <col min="13063" max="13063" width="17.7109375" style="1" customWidth="1"/>
    <col min="13064" max="13064" width="15.7109375" style="1" customWidth="1"/>
    <col min="13065" max="13065" width="15" style="1" customWidth="1"/>
    <col min="13066" max="13066" width="14.85546875" style="1" customWidth="1"/>
    <col min="13067" max="13067" width="15.140625" style="1" customWidth="1"/>
    <col min="13068" max="13068" width="13.85546875" style="1" customWidth="1"/>
    <col min="13069" max="13069" width="16.140625" style="1" customWidth="1"/>
    <col min="13070" max="13070" width="3.140625" style="1" customWidth="1"/>
    <col min="13071" max="13072" width="8.7109375" style="1"/>
    <col min="13073" max="13073" width="13.140625" style="1" customWidth="1"/>
    <col min="13074" max="13074" width="15.7109375" style="1" customWidth="1"/>
    <col min="13075" max="13312" width="8.7109375" style="1"/>
    <col min="13313" max="13313" width="30.7109375" style="1" customWidth="1"/>
    <col min="13314" max="13314" width="28.28515625" style="1" customWidth="1"/>
    <col min="13315" max="13315" width="20.140625" style="1" customWidth="1"/>
    <col min="13316" max="13316" width="13.28515625" style="1" customWidth="1"/>
    <col min="13317" max="13317" width="28.28515625" style="1" customWidth="1"/>
    <col min="13318" max="13318" width="16.28515625" style="1" customWidth="1"/>
    <col min="13319" max="13319" width="17.7109375" style="1" customWidth="1"/>
    <col min="13320" max="13320" width="15.7109375" style="1" customWidth="1"/>
    <col min="13321" max="13321" width="15" style="1" customWidth="1"/>
    <col min="13322" max="13322" width="14.85546875" style="1" customWidth="1"/>
    <col min="13323" max="13323" width="15.140625" style="1" customWidth="1"/>
    <col min="13324" max="13324" width="13.85546875" style="1" customWidth="1"/>
    <col min="13325" max="13325" width="16.140625" style="1" customWidth="1"/>
    <col min="13326" max="13326" width="3.140625" style="1" customWidth="1"/>
    <col min="13327" max="13328" width="8.7109375" style="1"/>
    <col min="13329" max="13329" width="13.140625" style="1" customWidth="1"/>
    <col min="13330" max="13330" width="15.7109375" style="1" customWidth="1"/>
    <col min="13331" max="13568" width="8.7109375" style="1"/>
    <col min="13569" max="13569" width="30.7109375" style="1" customWidth="1"/>
    <col min="13570" max="13570" width="28.28515625" style="1" customWidth="1"/>
    <col min="13571" max="13571" width="20.140625" style="1" customWidth="1"/>
    <col min="13572" max="13572" width="13.28515625" style="1" customWidth="1"/>
    <col min="13573" max="13573" width="28.28515625" style="1" customWidth="1"/>
    <col min="13574" max="13574" width="16.28515625" style="1" customWidth="1"/>
    <col min="13575" max="13575" width="17.7109375" style="1" customWidth="1"/>
    <col min="13576" max="13576" width="15.7109375" style="1" customWidth="1"/>
    <col min="13577" max="13577" width="15" style="1" customWidth="1"/>
    <col min="13578" max="13578" width="14.85546875" style="1" customWidth="1"/>
    <col min="13579" max="13579" width="15.140625" style="1" customWidth="1"/>
    <col min="13580" max="13580" width="13.85546875" style="1" customWidth="1"/>
    <col min="13581" max="13581" width="16.140625" style="1" customWidth="1"/>
    <col min="13582" max="13582" width="3.140625" style="1" customWidth="1"/>
    <col min="13583" max="13584" width="8.7109375" style="1"/>
    <col min="13585" max="13585" width="13.140625" style="1" customWidth="1"/>
    <col min="13586" max="13586" width="15.7109375" style="1" customWidth="1"/>
    <col min="13587" max="13824" width="8.7109375" style="1"/>
    <col min="13825" max="13825" width="30.7109375" style="1" customWidth="1"/>
    <col min="13826" max="13826" width="28.28515625" style="1" customWidth="1"/>
    <col min="13827" max="13827" width="20.140625" style="1" customWidth="1"/>
    <col min="13828" max="13828" width="13.28515625" style="1" customWidth="1"/>
    <col min="13829" max="13829" width="28.28515625" style="1" customWidth="1"/>
    <col min="13830" max="13830" width="16.28515625" style="1" customWidth="1"/>
    <col min="13831" max="13831" width="17.7109375" style="1" customWidth="1"/>
    <col min="13832" max="13832" width="15.7109375" style="1" customWidth="1"/>
    <col min="13833" max="13833" width="15" style="1" customWidth="1"/>
    <col min="13834" max="13834" width="14.85546875" style="1" customWidth="1"/>
    <col min="13835" max="13835" width="15.140625" style="1" customWidth="1"/>
    <col min="13836" max="13836" width="13.85546875" style="1" customWidth="1"/>
    <col min="13837" max="13837" width="16.140625" style="1" customWidth="1"/>
    <col min="13838" max="13838" width="3.140625" style="1" customWidth="1"/>
    <col min="13839" max="13840" width="8.7109375" style="1"/>
    <col min="13841" max="13841" width="13.140625" style="1" customWidth="1"/>
    <col min="13842" max="13842" width="15.7109375" style="1" customWidth="1"/>
    <col min="13843" max="14080" width="8.7109375" style="1"/>
    <col min="14081" max="14081" width="30.7109375" style="1" customWidth="1"/>
    <col min="14082" max="14082" width="28.28515625" style="1" customWidth="1"/>
    <col min="14083" max="14083" width="20.140625" style="1" customWidth="1"/>
    <col min="14084" max="14084" width="13.28515625" style="1" customWidth="1"/>
    <col min="14085" max="14085" width="28.28515625" style="1" customWidth="1"/>
    <col min="14086" max="14086" width="16.28515625" style="1" customWidth="1"/>
    <col min="14087" max="14087" width="17.7109375" style="1" customWidth="1"/>
    <col min="14088" max="14088" width="15.7109375" style="1" customWidth="1"/>
    <col min="14089" max="14089" width="15" style="1" customWidth="1"/>
    <col min="14090" max="14090" width="14.85546875" style="1" customWidth="1"/>
    <col min="14091" max="14091" width="15.140625" style="1" customWidth="1"/>
    <col min="14092" max="14092" width="13.85546875" style="1" customWidth="1"/>
    <col min="14093" max="14093" width="16.140625" style="1" customWidth="1"/>
    <col min="14094" max="14094" width="3.140625" style="1" customWidth="1"/>
    <col min="14095" max="14096" width="8.7109375" style="1"/>
    <col min="14097" max="14097" width="13.140625" style="1" customWidth="1"/>
    <col min="14098" max="14098" width="15.7109375" style="1" customWidth="1"/>
    <col min="14099" max="14336" width="8.7109375" style="1"/>
    <col min="14337" max="14337" width="30.7109375" style="1" customWidth="1"/>
    <col min="14338" max="14338" width="28.28515625" style="1" customWidth="1"/>
    <col min="14339" max="14339" width="20.140625" style="1" customWidth="1"/>
    <col min="14340" max="14340" width="13.28515625" style="1" customWidth="1"/>
    <col min="14341" max="14341" width="28.28515625" style="1" customWidth="1"/>
    <col min="14342" max="14342" width="16.28515625" style="1" customWidth="1"/>
    <col min="14343" max="14343" width="17.7109375" style="1" customWidth="1"/>
    <col min="14344" max="14344" width="15.7109375" style="1" customWidth="1"/>
    <col min="14345" max="14345" width="15" style="1" customWidth="1"/>
    <col min="14346" max="14346" width="14.85546875" style="1" customWidth="1"/>
    <col min="14347" max="14347" width="15.140625" style="1" customWidth="1"/>
    <col min="14348" max="14348" width="13.85546875" style="1" customWidth="1"/>
    <col min="14349" max="14349" width="16.140625" style="1" customWidth="1"/>
    <col min="14350" max="14350" width="3.140625" style="1" customWidth="1"/>
    <col min="14351" max="14352" width="8.7109375" style="1"/>
    <col min="14353" max="14353" width="13.140625" style="1" customWidth="1"/>
    <col min="14354" max="14354" width="15.7109375" style="1" customWidth="1"/>
    <col min="14355" max="14592" width="8.7109375" style="1"/>
    <col min="14593" max="14593" width="30.7109375" style="1" customWidth="1"/>
    <col min="14594" max="14594" width="28.28515625" style="1" customWidth="1"/>
    <col min="14595" max="14595" width="20.140625" style="1" customWidth="1"/>
    <col min="14596" max="14596" width="13.28515625" style="1" customWidth="1"/>
    <col min="14597" max="14597" width="28.28515625" style="1" customWidth="1"/>
    <col min="14598" max="14598" width="16.28515625" style="1" customWidth="1"/>
    <col min="14599" max="14599" width="17.7109375" style="1" customWidth="1"/>
    <col min="14600" max="14600" width="15.7109375" style="1" customWidth="1"/>
    <col min="14601" max="14601" width="15" style="1" customWidth="1"/>
    <col min="14602" max="14602" width="14.85546875" style="1" customWidth="1"/>
    <col min="14603" max="14603" width="15.140625" style="1" customWidth="1"/>
    <col min="14604" max="14604" width="13.85546875" style="1" customWidth="1"/>
    <col min="14605" max="14605" width="16.140625" style="1" customWidth="1"/>
    <col min="14606" max="14606" width="3.140625" style="1" customWidth="1"/>
    <col min="14607" max="14608" width="8.7109375" style="1"/>
    <col min="14609" max="14609" width="13.140625" style="1" customWidth="1"/>
    <col min="14610" max="14610" width="15.7109375" style="1" customWidth="1"/>
    <col min="14611" max="14848" width="8.7109375" style="1"/>
    <col min="14849" max="14849" width="30.7109375" style="1" customWidth="1"/>
    <col min="14850" max="14850" width="28.28515625" style="1" customWidth="1"/>
    <col min="14851" max="14851" width="20.140625" style="1" customWidth="1"/>
    <col min="14852" max="14852" width="13.28515625" style="1" customWidth="1"/>
    <col min="14853" max="14853" width="28.28515625" style="1" customWidth="1"/>
    <col min="14854" max="14854" width="16.28515625" style="1" customWidth="1"/>
    <col min="14855" max="14855" width="17.7109375" style="1" customWidth="1"/>
    <col min="14856" max="14856" width="15.7109375" style="1" customWidth="1"/>
    <col min="14857" max="14857" width="15" style="1" customWidth="1"/>
    <col min="14858" max="14858" width="14.85546875" style="1" customWidth="1"/>
    <col min="14859" max="14859" width="15.140625" style="1" customWidth="1"/>
    <col min="14860" max="14860" width="13.85546875" style="1" customWidth="1"/>
    <col min="14861" max="14861" width="16.140625" style="1" customWidth="1"/>
    <col min="14862" max="14862" width="3.140625" style="1" customWidth="1"/>
    <col min="14863" max="14864" width="8.7109375" style="1"/>
    <col min="14865" max="14865" width="13.140625" style="1" customWidth="1"/>
    <col min="14866" max="14866" width="15.7109375" style="1" customWidth="1"/>
    <col min="14867" max="15104" width="8.7109375" style="1"/>
    <col min="15105" max="15105" width="30.7109375" style="1" customWidth="1"/>
    <col min="15106" max="15106" width="28.28515625" style="1" customWidth="1"/>
    <col min="15107" max="15107" width="20.140625" style="1" customWidth="1"/>
    <col min="15108" max="15108" width="13.28515625" style="1" customWidth="1"/>
    <col min="15109" max="15109" width="28.28515625" style="1" customWidth="1"/>
    <col min="15110" max="15110" width="16.28515625" style="1" customWidth="1"/>
    <col min="15111" max="15111" width="17.7109375" style="1" customWidth="1"/>
    <col min="15112" max="15112" width="15.7109375" style="1" customWidth="1"/>
    <col min="15113" max="15113" width="15" style="1" customWidth="1"/>
    <col min="15114" max="15114" width="14.85546875" style="1" customWidth="1"/>
    <col min="15115" max="15115" width="15.140625" style="1" customWidth="1"/>
    <col min="15116" max="15116" width="13.85546875" style="1" customWidth="1"/>
    <col min="15117" max="15117" width="16.140625" style="1" customWidth="1"/>
    <col min="15118" max="15118" width="3.140625" style="1" customWidth="1"/>
    <col min="15119" max="15120" width="8.7109375" style="1"/>
    <col min="15121" max="15121" width="13.140625" style="1" customWidth="1"/>
    <col min="15122" max="15122" width="15.7109375" style="1" customWidth="1"/>
    <col min="15123" max="15360" width="8.7109375" style="1"/>
    <col min="15361" max="15361" width="30.7109375" style="1" customWidth="1"/>
    <col min="15362" max="15362" width="28.28515625" style="1" customWidth="1"/>
    <col min="15363" max="15363" width="20.140625" style="1" customWidth="1"/>
    <col min="15364" max="15364" width="13.28515625" style="1" customWidth="1"/>
    <col min="15365" max="15365" width="28.28515625" style="1" customWidth="1"/>
    <col min="15366" max="15366" width="16.28515625" style="1" customWidth="1"/>
    <col min="15367" max="15367" width="17.7109375" style="1" customWidth="1"/>
    <col min="15368" max="15368" width="15.7109375" style="1" customWidth="1"/>
    <col min="15369" max="15369" width="15" style="1" customWidth="1"/>
    <col min="15370" max="15370" width="14.85546875" style="1" customWidth="1"/>
    <col min="15371" max="15371" width="15.140625" style="1" customWidth="1"/>
    <col min="15372" max="15372" width="13.85546875" style="1" customWidth="1"/>
    <col min="15373" max="15373" width="16.140625" style="1" customWidth="1"/>
    <col min="15374" max="15374" width="3.140625" style="1" customWidth="1"/>
    <col min="15375" max="15376" width="8.7109375" style="1"/>
    <col min="15377" max="15377" width="13.140625" style="1" customWidth="1"/>
    <col min="15378" max="15378" width="15.7109375" style="1" customWidth="1"/>
    <col min="15379" max="15616" width="8.7109375" style="1"/>
    <col min="15617" max="15617" width="30.7109375" style="1" customWidth="1"/>
    <col min="15618" max="15618" width="28.28515625" style="1" customWidth="1"/>
    <col min="15619" max="15619" width="20.140625" style="1" customWidth="1"/>
    <col min="15620" max="15620" width="13.28515625" style="1" customWidth="1"/>
    <col min="15621" max="15621" width="28.28515625" style="1" customWidth="1"/>
    <col min="15622" max="15622" width="16.28515625" style="1" customWidth="1"/>
    <col min="15623" max="15623" width="17.7109375" style="1" customWidth="1"/>
    <col min="15624" max="15624" width="15.7109375" style="1" customWidth="1"/>
    <col min="15625" max="15625" width="15" style="1" customWidth="1"/>
    <col min="15626" max="15626" width="14.85546875" style="1" customWidth="1"/>
    <col min="15627" max="15627" width="15.140625" style="1" customWidth="1"/>
    <col min="15628" max="15628" width="13.85546875" style="1" customWidth="1"/>
    <col min="15629" max="15629" width="16.140625" style="1" customWidth="1"/>
    <col min="15630" max="15630" width="3.140625" style="1" customWidth="1"/>
    <col min="15631" max="15632" width="8.7109375" style="1"/>
    <col min="15633" max="15633" width="13.140625" style="1" customWidth="1"/>
    <col min="15634" max="15634" width="15.7109375" style="1" customWidth="1"/>
    <col min="15635" max="15872" width="8.7109375" style="1"/>
    <col min="15873" max="15873" width="30.7109375" style="1" customWidth="1"/>
    <col min="15874" max="15874" width="28.28515625" style="1" customWidth="1"/>
    <col min="15875" max="15875" width="20.140625" style="1" customWidth="1"/>
    <col min="15876" max="15876" width="13.28515625" style="1" customWidth="1"/>
    <col min="15877" max="15877" width="28.28515625" style="1" customWidth="1"/>
    <col min="15878" max="15878" width="16.28515625" style="1" customWidth="1"/>
    <col min="15879" max="15879" width="17.7109375" style="1" customWidth="1"/>
    <col min="15880" max="15880" width="15.7109375" style="1" customWidth="1"/>
    <col min="15881" max="15881" width="15" style="1" customWidth="1"/>
    <col min="15882" max="15882" width="14.85546875" style="1" customWidth="1"/>
    <col min="15883" max="15883" width="15.140625" style="1" customWidth="1"/>
    <col min="15884" max="15884" width="13.85546875" style="1" customWidth="1"/>
    <col min="15885" max="15885" width="16.140625" style="1" customWidth="1"/>
    <col min="15886" max="15886" width="3.140625" style="1" customWidth="1"/>
    <col min="15887" max="15888" width="8.7109375" style="1"/>
    <col min="15889" max="15889" width="13.140625" style="1" customWidth="1"/>
    <col min="15890" max="15890" width="15.7109375" style="1" customWidth="1"/>
    <col min="15891" max="16128" width="8.7109375" style="1"/>
    <col min="16129" max="16129" width="30.7109375" style="1" customWidth="1"/>
    <col min="16130" max="16130" width="28.28515625" style="1" customWidth="1"/>
    <col min="16131" max="16131" width="20.140625" style="1" customWidth="1"/>
    <col min="16132" max="16132" width="13.28515625" style="1" customWidth="1"/>
    <col min="16133" max="16133" width="28.28515625" style="1" customWidth="1"/>
    <col min="16134" max="16134" width="16.28515625" style="1" customWidth="1"/>
    <col min="16135" max="16135" width="17.7109375" style="1" customWidth="1"/>
    <col min="16136" max="16136" width="15.7109375" style="1" customWidth="1"/>
    <col min="16137" max="16137" width="15" style="1" customWidth="1"/>
    <col min="16138" max="16138" width="14.85546875" style="1" customWidth="1"/>
    <col min="16139" max="16139" width="15.140625" style="1" customWidth="1"/>
    <col min="16140" max="16140" width="13.85546875" style="1" customWidth="1"/>
    <col min="16141" max="16141" width="16.140625" style="1" customWidth="1"/>
    <col min="16142" max="16142" width="3.140625" style="1" customWidth="1"/>
    <col min="16143" max="16144" width="8.7109375" style="1"/>
    <col min="16145" max="16145" width="13.140625" style="1" customWidth="1"/>
    <col min="16146" max="16146" width="15.7109375" style="1" customWidth="1"/>
    <col min="16147" max="16384" width="8.7109375" style="1"/>
  </cols>
  <sheetData>
    <row r="1" spans="1:18" ht="22.9" customHeight="1">
      <c r="A1" s="1449" t="s">
        <v>160</v>
      </c>
      <c r="B1" s="1450"/>
      <c r="C1" s="1450"/>
      <c r="D1" s="1450"/>
      <c r="E1" s="1450"/>
      <c r="F1" s="1450"/>
      <c r="G1" s="1450"/>
      <c r="H1" s="1450"/>
      <c r="I1" s="1450"/>
      <c r="J1" s="1450"/>
      <c r="K1" s="1450"/>
      <c r="L1" s="1450"/>
      <c r="M1" s="1451"/>
    </row>
    <row r="2" spans="1:18" ht="6.6" customHeight="1">
      <c r="A2" s="608"/>
      <c r="B2" s="609"/>
      <c r="C2" s="609"/>
      <c r="D2" s="609"/>
      <c r="E2" s="609"/>
      <c r="F2" s="609"/>
      <c r="G2" s="609"/>
      <c r="H2" s="609"/>
      <c r="I2" s="609"/>
      <c r="J2" s="609"/>
      <c r="K2" s="609"/>
      <c r="L2" s="609"/>
      <c r="M2" s="609"/>
    </row>
    <row r="3" spans="1:18" ht="22.9" customHeight="1">
      <c r="A3" s="1452" t="s">
        <v>390</v>
      </c>
      <c r="B3" s="1453"/>
      <c r="C3" s="1453"/>
      <c r="D3" s="1453"/>
      <c r="E3" s="1453"/>
      <c r="F3" s="1453"/>
      <c r="G3" s="1453"/>
      <c r="H3" s="1453"/>
      <c r="I3" s="1453"/>
      <c r="J3" s="1453"/>
      <c r="K3" s="1453"/>
      <c r="L3" s="1453"/>
      <c r="M3" s="1454"/>
      <c r="N3" s="3"/>
    </row>
    <row r="4" spans="1:18" ht="6.6" customHeight="1">
      <c r="A4" s="608"/>
      <c r="B4" s="609"/>
      <c r="C4" s="609"/>
      <c r="D4" s="609"/>
      <c r="E4" s="609"/>
      <c r="F4" s="609"/>
      <c r="G4" s="609"/>
      <c r="H4" s="609"/>
      <c r="I4" s="609"/>
      <c r="J4" s="609"/>
      <c r="K4" s="609"/>
      <c r="L4" s="609"/>
      <c r="M4" s="609"/>
    </row>
    <row r="5" spans="1:18" ht="22.9" customHeight="1">
      <c r="A5" s="1452" t="s">
        <v>574</v>
      </c>
      <c r="B5" s="1453"/>
      <c r="C5" s="1453"/>
      <c r="D5" s="1453"/>
      <c r="E5" s="1453"/>
      <c r="F5" s="1453"/>
      <c r="G5" s="1453"/>
      <c r="H5" s="1453"/>
      <c r="I5" s="1453"/>
      <c r="J5" s="1453"/>
      <c r="K5" s="1453"/>
      <c r="L5" s="1453"/>
      <c r="M5" s="1454"/>
      <c r="N5" s="3"/>
    </row>
    <row r="6" spans="1:18" ht="6.75" customHeight="1">
      <c r="A6" s="610"/>
      <c r="B6" s="610"/>
      <c r="C6" s="610"/>
      <c r="D6" s="610"/>
      <c r="E6" s="610"/>
      <c r="F6" s="610"/>
      <c r="G6" s="610"/>
      <c r="H6" s="610"/>
      <c r="I6" s="610"/>
      <c r="J6" s="610"/>
      <c r="K6" s="610"/>
      <c r="L6" s="610"/>
      <c r="M6" s="610"/>
    </row>
    <row r="7" spans="1:18" ht="47.25" customHeight="1">
      <c r="A7" s="203" t="s">
        <v>650</v>
      </c>
      <c r="B7" s="203" t="s">
        <v>651</v>
      </c>
      <c r="C7" s="203" t="s">
        <v>575</v>
      </c>
      <c r="D7" s="203" t="s">
        <v>576</v>
      </c>
      <c r="E7" s="203" t="s">
        <v>577</v>
      </c>
      <c r="F7" s="203" t="s">
        <v>578</v>
      </c>
      <c r="G7" s="203" t="s">
        <v>579</v>
      </c>
      <c r="H7" s="203" t="s">
        <v>580</v>
      </c>
      <c r="I7" s="203" t="s">
        <v>581</v>
      </c>
      <c r="J7" s="203" t="s">
        <v>121</v>
      </c>
      <c r="K7" s="203" t="s">
        <v>582</v>
      </c>
      <c r="L7" s="203" t="s">
        <v>583</v>
      </c>
      <c r="M7" s="203" t="s">
        <v>584</v>
      </c>
      <c r="N7" s="4"/>
    </row>
    <row r="8" spans="1:18" ht="95.25" customHeight="1">
      <c r="A8" s="611" t="s">
        <v>585</v>
      </c>
      <c r="B8" s="611" t="s">
        <v>586</v>
      </c>
      <c r="C8" s="611" t="s">
        <v>587</v>
      </c>
      <c r="D8" s="611" t="s">
        <v>588</v>
      </c>
      <c r="E8" s="611" t="s">
        <v>589</v>
      </c>
      <c r="F8" s="611">
        <v>2.19</v>
      </c>
      <c r="G8" s="611">
        <v>2.08</v>
      </c>
      <c r="H8" s="612" t="s">
        <v>590</v>
      </c>
      <c r="I8" s="611" t="s">
        <v>591</v>
      </c>
      <c r="J8" s="613" t="s">
        <v>592</v>
      </c>
      <c r="K8" s="613">
        <v>2.6</v>
      </c>
      <c r="L8" s="613">
        <v>2.6</v>
      </c>
      <c r="M8" s="614" t="s">
        <v>593</v>
      </c>
      <c r="N8" s="5"/>
    </row>
    <row r="9" spans="1:18" ht="60" customHeight="1">
      <c r="A9" s="611" t="s">
        <v>594</v>
      </c>
      <c r="B9" s="611" t="s">
        <v>595</v>
      </c>
      <c r="C9" s="611" t="s">
        <v>596</v>
      </c>
      <c r="D9" s="611" t="s">
        <v>588</v>
      </c>
      <c r="E9" s="611" t="s">
        <v>597</v>
      </c>
      <c r="F9" s="615">
        <v>105228</v>
      </c>
      <c r="G9" s="615">
        <v>109092</v>
      </c>
      <c r="H9" s="611" t="s">
        <v>598</v>
      </c>
      <c r="I9" s="611" t="s">
        <v>599</v>
      </c>
      <c r="J9" s="611" t="s">
        <v>600</v>
      </c>
      <c r="K9" s="616">
        <v>0.9</v>
      </c>
      <c r="L9" s="617">
        <v>0.9</v>
      </c>
      <c r="M9" s="618" t="s">
        <v>601</v>
      </c>
      <c r="N9" s="5"/>
      <c r="O9" s="975"/>
      <c r="Q9" s="619"/>
      <c r="R9" s="620"/>
    </row>
    <row r="10" spans="1:18" ht="57.75" customHeight="1">
      <c r="A10" s="611" t="s">
        <v>602</v>
      </c>
      <c r="B10" s="611" t="s">
        <v>603</v>
      </c>
      <c r="C10" s="611" t="s">
        <v>604</v>
      </c>
      <c r="D10" s="611" t="s">
        <v>588</v>
      </c>
      <c r="E10" s="611" t="s">
        <v>605</v>
      </c>
      <c r="F10" s="615">
        <v>109092</v>
      </c>
      <c r="G10" s="615">
        <v>129094</v>
      </c>
      <c r="H10" s="611" t="s">
        <v>606</v>
      </c>
      <c r="I10" s="611" t="s">
        <v>599</v>
      </c>
      <c r="J10" s="611" t="s">
        <v>607</v>
      </c>
      <c r="K10" s="616">
        <v>0.9</v>
      </c>
      <c r="L10" s="617">
        <v>0.95</v>
      </c>
      <c r="M10" s="618" t="s">
        <v>608</v>
      </c>
      <c r="N10" s="5"/>
      <c r="O10" s="975"/>
    </row>
    <row r="11" spans="1:18" ht="73.5" customHeight="1">
      <c r="A11" s="611" t="s">
        <v>609</v>
      </c>
      <c r="B11" s="611" t="s">
        <v>610</v>
      </c>
      <c r="C11" s="611" t="s">
        <v>611</v>
      </c>
      <c r="D11" s="611" t="s">
        <v>588</v>
      </c>
      <c r="E11" s="611" t="s">
        <v>612</v>
      </c>
      <c r="F11" s="615">
        <v>33208</v>
      </c>
      <c r="G11" s="615">
        <v>32442</v>
      </c>
      <c r="H11" s="611" t="s">
        <v>606</v>
      </c>
      <c r="I11" s="611" t="s">
        <v>599</v>
      </c>
      <c r="J11" s="611" t="s">
        <v>613</v>
      </c>
      <c r="K11" s="617">
        <v>1.0229999999999999</v>
      </c>
      <c r="L11" s="617">
        <v>1</v>
      </c>
      <c r="M11" s="618" t="s">
        <v>614</v>
      </c>
      <c r="N11" s="5"/>
      <c r="O11" s="975"/>
    </row>
    <row r="12" spans="1:18" ht="69" customHeight="1">
      <c r="A12" s="611" t="s">
        <v>615</v>
      </c>
      <c r="B12" s="611" t="s">
        <v>616</v>
      </c>
      <c r="C12" s="611" t="s">
        <v>617</v>
      </c>
      <c r="D12" s="611" t="s">
        <v>588</v>
      </c>
      <c r="E12" s="611" t="s">
        <v>618</v>
      </c>
      <c r="F12" s="615">
        <v>445</v>
      </c>
      <c r="G12" s="615">
        <v>789</v>
      </c>
      <c r="H12" s="611" t="s">
        <v>606</v>
      </c>
      <c r="I12" s="611" t="s">
        <v>599</v>
      </c>
      <c r="J12" s="611" t="s">
        <v>619</v>
      </c>
      <c r="K12" s="617">
        <v>0.48</v>
      </c>
      <c r="L12" s="617">
        <v>0.9</v>
      </c>
      <c r="M12" s="618" t="s">
        <v>620</v>
      </c>
      <c r="N12" s="5"/>
      <c r="O12" s="975"/>
    </row>
    <row r="13" spans="1:18" ht="80.25" customHeight="1">
      <c r="A13" s="611" t="s">
        <v>621</v>
      </c>
      <c r="B13" s="611" t="s">
        <v>622</v>
      </c>
      <c r="C13" s="611" t="s">
        <v>623</v>
      </c>
      <c r="D13" s="611" t="s">
        <v>624</v>
      </c>
      <c r="E13" s="611" t="s">
        <v>625</v>
      </c>
      <c r="F13" s="615">
        <v>63550</v>
      </c>
      <c r="G13" s="615">
        <v>109092</v>
      </c>
      <c r="H13" s="611" t="s">
        <v>590</v>
      </c>
      <c r="I13" s="611" t="s">
        <v>626</v>
      </c>
      <c r="J13" s="611" t="s">
        <v>627</v>
      </c>
      <c r="K13" s="617">
        <v>0.5</v>
      </c>
      <c r="L13" s="617">
        <v>0.5</v>
      </c>
      <c r="M13" s="618" t="s">
        <v>628</v>
      </c>
      <c r="N13" s="5"/>
      <c r="O13" s="975"/>
      <c r="Q13" s="619"/>
      <c r="R13" s="619"/>
    </row>
    <row r="14" spans="1:18" ht="83.45" customHeight="1">
      <c r="A14" s="611" t="s">
        <v>629</v>
      </c>
      <c r="B14" s="611" t="s">
        <v>630</v>
      </c>
      <c r="C14" s="611" t="s">
        <v>631</v>
      </c>
      <c r="D14" s="611" t="s">
        <v>624</v>
      </c>
      <c r="E14" s="611" t="s">
        <v>632</v>
      </c>
      <c r="F14" s="615">
        <v>1101</v>
      </c>
      <c r="G14" s="615">
        <v>1101</v>
      </c>
      <c r="H14" s="611" t="s">
        <v>606</v>
      </c>
      <c r="I14" s="611" t="s">
        <v>626</v>
      </c>
      <c r="J14" s="611" t="s">
        <v>633</v>
      </c>
      <c r="K14" s="617">
        <v>0.95</v>
      </c>
      <c r="L14" s="617">
        <v>1</v>
      </c>
      <c r="M14" s="617" t="s">
        <v>634</v>
      </c>
      <c r="N14" s="5"/>
      <c r="O14" s="975"/>
    </row>
    <row r="15" spans="1:18" ht="83.45" customHeight="1">
      <c r="A15" s="611" t="s">
        <v>635</v>
      </c>
      <c r="B15" s="611" t="s">
        <v>630</v>
      </c>
      <c r="C15" s="611" t="s">
        <v>631</v>
      </c>
      <c r="D15" s="611" t="s">
        <v>624</v>
      </c>
      <c r="E15" s="611" t="s">
        <v>636</v>
      </c>
      <c r="F15" s="615">
        <v>17566</v>
      </c>
      <c r="G15" s="615">
        <v>17566</v>
      </c>
      <c r="H15" s="611" t="s">
        <v>606</v>
      </c>
      <c r="I15" s="611" t="s">
        <v>626</v>
      </c>
      <c r="J15" s="611" t="s">
        <v>633</v>
      </c>
      <c r="K15" s="617">
        <v>0.95</v>
      </c>
      <c r="L15" s="617">
        <v>1</v>
      </c>
      <c r="M15" s="617" t="s">
        <v>637</v>
      </c>
      <c r="N15" s="5"/>
      <c r="O15" s="975"/>
    </row>
    <row r="16" spans="1:18" ht="68.25" customHeight="1">
      <c r="A16" s="611" t="s">
        <v>638</v>
      </c>
      <c r="B16" s="611" t="s">
        <v>639</v>
      </c>
      <c r="C16" s="611" t="s">
        <v>640</v>
      </c>
      <c r="D16" s="611" t="s">
        <v>624</v>
      </c>
      <c r="E16" s="611" t="s">
        <v>641</v>
      </c>
      <c r="F16" s="615">
        <v>353</v>
      </c>
      <c r="G16" s="615">
        <v>720</v>
      </c>
      <c r="H16" s="611" t="s">
        <v>590</v>
      </c>
      <c r="I16" s="611" t="s">
        <v>626</v>
      </c>
      <c r="J16" s="611" t="s">
        <v>642</v>
      </c>
      <c r="K16" s="617">
        <v>0.8</v>
      </c>
      <c r="L16" s="617">
        <v>0.5</v>
      </c>
      <c r="M16" s="618" t="s">
        <v>643</v>
      </c>
      <c r="N16" s="6"/>
      <c r="O16" s="975"/>
      <c r="Q16" s="619"/>
      <c r="R16" s="620"/>
    </row>
    <row r="17" spans="1:22" ht="16.5" customHeight="1">
      <c r="A17" s="621"/>
      <c r="B17" s="622"/>
      <c r="C17" s="622"/>
      <c r="D17" s="622"/>
      <c r="E17" s="623"/>
      <c r="F17" s="623"/>
      <c r="G17" s="623"/>
      <c r="H17" s="623"/>
      <c r="I17" s="622"/>
      <c r="J17" s="623"/>
      <c r="K17" s="623"/>
      <c r="L17" s="623"/>
      <c r="M17" s="623"/>
    </row>
    <row r="18" spans="1:22" ht="10.5" customHeight="1">
      <c r="A18" s="621"/>
      <c r="B18" s="622"/>
      <c r="C18" s="622"/>
      <c r="D18" s="622"/>
      <c r="E18" s="623"/>
      <c r="F18" s="623"/>
      <c r="G18" s="623"/>
      <c r="H18" s="623"/>
      <c r="I18" s="622"/>
      <c r="J18" s="623"/>
      <c r="K18" s="623"/>
      <c r="L18" s="623"/>
      <c r="M18" s="623"/>
    </row>
    <row r="19" spans="1:22" ht="16.5" customHeight="1">
      <c r="A19" s="621"/>
      <c r="B19" s="622"/>
      <c r="C19" s="622"/>
      <c r="D19" s="622"/>
      <c r="E19" s="623"/>
      <c r="F19" s="623"/>
      <c r="G19" s="623"/>
      <c r="H19" s="623"/>
      <c r="I19" s="622"/>
      <c r="J19" s="623"/>
      <c r="K19" s="623"/>
      <c r="L19" s="623"/>
      <c r="M19" s="623"/>
    </row>
    <row r="20" spans="1:22" ht="21" customHeight="1">
      <c r="A20" s="624" t="s">
        <v>644</v>
      </c>
      <c r="B20" s="1468"/>
      <c r="C20" s="1468"/>
      <c r="D20" s="625"/>
      <c r="E20" s="226"/>
      <c r="F20" s="226"/>
      <c r="G20" s="226"/>
      <c r="H20" s="226"/>
      <c r="I20" s="624" t="s">
        <v>645</v>
      </c>
      <c r="J20" s="1468"/>
      <c r="K20" s="1474"/>
      <c r="L20" s="1474"/>
      <c r="M20" s="1474"/>
    </row>
    <row r="21" spans="1:22" ht="36" customHeight="1">
      <c r="B21" s="1465" t="s">
        <v>646</v>
      </c>
      <c r="C21" s="1465"/>
      <c r="D21" s="227"/>
      <c r="E21" s="230"/>
      <c r="F21" s="230"/>
      <c r="G21" s="230"/>
      <c r="H21" s="230"/>
      <c r="I21" s="230"/>
      <c r="J21" s="1465" t="s">
        <v>647</v>
      </c>
      <c r="K21" s="1475"/>
      <c r="L21" s="1475"/>
      <c r="M21" s="1475"/>
    </row>
    <row r="22" spans="1:22" ht="6" customHeight="1">
      <c r="A22" s="626"/>
      <c r="B22" s="230"/>
      <c r="C22" s="230"/>
      <c r="D22" s="230"/>
      <c r="E22" s="230"/>
      <c r="F22" s="230"/>
      <c r="G22" s="230"/>
      <c r="H22" s="230"/>
      <c r="I22" s="230"/>
      <c r="J22" s="230"/>
      <c r="K22" s="230"/>
      <c r="L22" s="230"/>
      <c r="M22" s="230"/>
    </row>
    <row r="23" spans="1:22" ht="15">
      <c r="A23" s="8"/>
    </row>
    <row r="24" spans="1:22" ht="15">
      <c r="A24" s="8"/>
    </row>
    <row r="25" spans="1:22" ht="15">
      <c r="A25" s="8"/>
    </row>
    <row r="26" spans="1:22" ht="15">
      <c r="A26" s="8"/>
    </row>
    <row r="27" spans="1:22" ht="15">
      <c r="A27" s="8"/>
    </row>
    <row r="28" spans="1:22" ht="15">
      <c r="A28" s="8"/>
    </row>
    <row r="29" spans="1:22" ht="15">
      <c r="A29" s="8"/>
    </row>
    <row r="30" spans="1:22" ht="15">
      <c r="A30" s="8"/>
    </row>
    <row r="31" spans="1:22" s="7" customFormat="1" ht="15">
      <c r="A31" s="8"/>
      <c r="N31" s="1"/>
      <c r="O31" s="72"/>
      <c r="P31" s="72"/>
      <c r="Q31" s="72"/>
      <c r="R31" s="72"/>
      <c r="S31" s="72"/>
      <c r="T31" s="72"/>
      <c r="U31" s="72"/>
      <c r="V31" s="72"/>
    </row>
    <row r="32" spans="1:22" s="7" customFormat="1" ht="15">
      <c r="A32" s="8"/>
      <c r="N32" s="1"/>
      <c r="O32" s="72"/>
      <c r="P32" s="72"/>
      <c r="Q32" s="72"/>
      <c r="R32" s="72"/>
      <c r="S32" s="72"/>
      <c r="T32" s="72"/>
      <c r="U32" s="72"/>
      <c r="V32" s="72"/>
    </row>
  </sheetData>
  <mergeCells count="7">
    <mergeCell ref="B21:C21"/>
    <mergeCell ref="J21:M21"/>
    <mergeCell ref="A1:M1"/>
    <mergeCell ref="A3:M3"/>
    <mergeCell ref="A5:M5"/>
    <mergeCell ref="B20:C20"/>
    <mergeCell ref="J20:M20"/>
  </mergeCells>
  <conditionalFormatting sqref="A2 A4 A8:A16 E8 I8 B9:M16">
    <cfRule type="cellIs" dxfId="7" priority="5" stopIfTrue="1" operator="equal">
      <formula>"VAYA A LA HOJA INICIO Y SELECIONE EL PERIODO CORRESPONDIENTE A ESTE INFORME"</formula>
    </cfRule>
  </conditionalFormatting>
  <conditionalFormatting sqref="Q9">
    <cfRule type="cellIs" dxfId="6" priority="4" stopIfTrue="1" operator="equal">
      <formula>"VAYA A LA HOJA INICIO Y SELECIONE EL PERIODO CORRESPONDIENTE A ESTE INFORME"</formula>
    </cfRule>
  </conditionalFormatting>
  <conditionalFormatting sqref="R9">
    <cfRule type="cellIs" dxfId="5" priority="3" stopIfTrue="1" operator="equal">
      <formula>"VAYA A LA HOJA INICIO Y SELECIONE EL PERIODO CORRESPONDIENTE A ESTE INFORME"</formula>
    </cfRule>
  </conditionalFormatting>
  <conditionalFormatting sqref="Q13:R13">
    <cfRule type="cellIs" dxfId="4" priority="2" stopIfTrue="1" operator="equal">
      <formula>"VAYA A LA HOJA INICIO Y SELECIONE EL PERIODO CORRESPONDIENTE A ESTE INFORME"</formula>
    </cfRule>
  </conditionalFormatting>
  <conditionalFormatting sqref="Q16:R16">
    <cfRule type="cellIs" dxfId="3" priority="1" stopIfTrue="1" operator="equal">
      <formula>"VAYA A LA HOJA INICIO Y SELECIONE EL PERIODO CORRESPONDIENTE A ESTE INFORME"</formula>
    </cfRule>
  </conditionalFormatting>
  <printOptions horizontalCentered="1"/>
  <pageMargins left="0.23622047244094491" right="0.23622047244094491" top="1.3385826771653544" bottom="0.31496062992125984" header="0.31496062992125984" footer="0.31496062992125984"/>
  <pageSetup scale="54" fitToHeight="4" orientation="landscape" r:id="rId1"/>
  <headerFooter scaleWithDoc="0" alignWithMargins="0">
    <oddHeader>&amp;L&amp;G&amp;R&amp;G</oddHeader>
    <oddFooter>&amp;R&amp;G</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AE42"/>
    <pageSetUpPr fitToPage="1"/>
  </sheetPr>
  <dimension ref="A1:I37"/>
  <sheetViews>
    <sheetView showGridLines="0" view="pageBreakPreview" zoomScaleNormal="85" zoomScaleSheetLayoutView="100" zoomScalePageLayoutView="130" workbookViewId="0">
      <selection activeCell="A28" sqref="A28"/>
    </sheetView>
  </sheetViews>
  <sheetFormatPr baseColWidth="10" defaultColWidth="11.42578125" defaultRowHeight="13.5"/>
  <cols>
    <col min="1" max="1" width="13" style="60" customWidth="1"/>
    <col min="2" max="2" width="43" style="60" customWidth="1"/>
    <col min="3" max="3" width="15.28515625" style="60" customWidth="1"/>
    <col min="4" max="6" width="20.7109375" style="60" customWidth="1"/>
    <col min="7" max="7" width="49.28515625" style="60" customWidth="1"/>
    <col min="8" max="9" width="11.42578125" style="60" hidden="1" customWidth="1"/>
    <col min="10" max="16384" width="11.42578125" style="60"/>
  </cols>
  <sheetData>
    <row r="1" spans="1:7" s="441" customFormat="1" ht="15" customHeight="1">
      <c r="A1" s="1479" t="s">
        <v>158</v>
      </c>
      <c r="B1" s="1480"/>
      <c r="C1" s="1480"/>
      <c r="D1" s="1480"/>
      <c r="E1" s="1480"/>
      <c r="F1" s="1480"/>
      <c r="G1" s="1481"/>
    </row>
    <row r="2" spans="1:7" s="316" customFormat="1" ht="7.9" customHeight="1">
      <c r="A2" s="442"/>
      <c r="B2" s="442"/>
      <c r="C2" s="442"/>
      <c r="D2" s="442"/>
      <c r="E2" s="442"/>
      <c r="F2" s="442"/>
      <c r="G2" s="442"/>
    </row>
    <row r="3" spans="1:7" s="316" customFormat="1" ht="19.149999999999999" customHeight="1">
      <c r="A3" s="1482" t="s">
        <v>390</v>
      </c>
      <c r="B3" s="1483"/>
      <c r="C3" s="1483"/>
      <c r="D3" s="1483"/>
      <c r="E3" s="1483"/>
      <c r="F3" s="1483"/>
      <c r="G3" s="1484"/>
    </row>
    <row r="4" spans="1:7" s="441" customFormat="1" ht="4.9000000000000004" customHeight="1">
      <c r="A4" s="443"/>
      <c r="B4" s="443"/>
      <c r="C4" s="443"/>
      <c r="D4" s="443"/>
      <c r="E4" s="443"/>
      <c r="F4" s="443"/>
      <c r="G4" s="443"/>
    </row>
    <row r="5" spans="1:7" s="444" customFormat="1" ht="31.9" customHeight="1">
      <c r="A5" s="1485" t="s">
        <v>165</v>
      </c>
      <c r="B5" s="1485" t="s">
        <v>166</v>
      </c>
      <c r="C5" s="1486" t="s">
        <v>108</v>
      </c>
      <c r="D5" s="1488" t="s">
        <v>104</v>
      </c>
      <c r="E5" s="1489"/>
      <c r="F5" s="1489"/>
      <c r="G5" s="1486" t="s">
        <v>109</v>
      </c>
    </row>
    <row r="6" spans="1:7" s="444" customFormat="1" ht="25.5" customHeight="1">
      <c r="A6" s="1485"/>
      <c r="B6" s="1485"/>
      <c r="C6" s="1487"/>
      <c r="D6" s="445" t="s">
        <v>35</v>
      </c>
      <c r="E6" s="445" t="s">
        <v>36</v>
      </c>
      <c r="F6" s="446" t="s">
        <v>105</v>
      </c>
      <c r="G6" s="1487"/>
    </row>
    <row r="7" spans="1:7" s="444" customFormat="1" ht="34.5" customHeight="1">
      <c r="A7" s="447" t="s">
        <v>494</v>
      </c>
      <c r="B7" s="306" t="s">
        <v>497</v>
      </c>
      <c r="C7" s="325"/>
      <c r="D7" s="391">
        <v>0</v>
      </c>
      <c r="E7" s="391">
        <v>1055600</v>
      </c>
      <c r="F7" s="391">
        <v>611111.19999999995</v>
      </c>
      <c r="G7" s="325"/>
    </row>
    <row r="8" spans="1:7" s="444" customFormat="1" ht="33.75" customHeight="1">
      <c r="A8" s="447" t="s">
        <v>496</v>
      </c>
      <c r="B8" s="306" t="s">
        <v>498</v>
      </c>
      <c r="C8" s="448"/>
      <c r="D8" s="449">
        <v>0</v>
      </c>
      <c r="E8" s="450">
        <v>368764.39</v>
      </c>
      <c r="F8" s="451">
        <v>0</v>
      </c>
      <c r="G8" s="452"/>
    </row>
    <row r="9" spans="1:7" s="444" customFormat="1" ht="33.75" customHeight="1">
      <c r="A9" s="447" t="s">
        <v>495</v>
      </c>
      <c r="B9" s="306" t="s">
        <v>499</v>
      </c>
      <c r="C9" s="448"/>
      <c r="D9" s="449">
        <v>0</v>
      </c>
      <c r="E9" s="450">
        <v>1409400</v>
      </c>
      <c r="F9" s="451">
        <v>0</v>
      </c>
      <c r="G9" s="452"/>
    </row>
    <row r="10" spans="1:7" s="444" customFormat="1" ht="15" customHeight="1">
      <c r="A10" s="448"/>
      <c r="B10" s="448"/>
      <c r="C10" s="448"/>
      <c r="D10" s="448"/>
      <c r="E10" s="451"/>
      <c r="F10" s="451"/>
      <c r="G10" s="452"/>
    </row>
    <row r="11" spans="1:7" s="444" customFormat="1" ht="15" customHeight="1">
      <c r="A11" s="448"/>
      <c r="B11" s="448"/>
      <c r="C11" s="448"/>
      <c r="D11" s="448"/>
      <c r="E11" s="451"/>
      <c r="F11" s="451"/>
      <c r="G11" s="452"/>
    </row>
    <row r="12" spans="1:7" s="444" customFormat="1" ht="15" customHeight="1">
      <c r="A12" s="448"/>
      <c r="B12" s="448"/>
      <c r="C12" s="448"/>
      <c r="D12" s="448"/>
      <c r="E12" s="451"/>
      <c r="F12" s="451"/>
      <c r="G12" s="452"/>
    </row>
    <row r="13" spans="1:7" s="444" customFormat="1" ht="15" customHeight="1">
      <c r="A13" s="448"/>
      <c r="B13" s="448"/>
      <c r="C13" s="448"/>
      <c r="D13" s="448"/>
      <c r="E13" s="451"/>
      <c r="F13" s="451"/>
      <c r="G13" s="452"/>
    </row>
    <row r="14" spans="1:7" s="444" customFormat="1" ht="15" customHeight="1">
      <c r="A14" s="448"/>
      <c r="B14" s="448"/>
      <c r="C14" s="448"/>
      <c r="D14" s="448"/>
      <c r="E14" s="451"/>
      <c r="F14" s="451"/>
      <c r="G14" s="452"/>
    </row>
    <row r="15" spans="1:7" s="444" customFormat="1" ht="15" customHeight="1">
      <c r="A15" s="448"/>
      <c r="B15" s="448"/>
      <c r="C15" s="448"/>
      <c r="D15" s="448"/>
      <c r="E15" s="451"/>
      <c r="F15" s="451"/>
      <c r="G15" s="452"/>
    </row>
    <row r="16" spans="1:7" s="444" customFormat="1" ht="15" customHeight="1">
      <c r="A16" s="448"/>
      <c r="B16" s="448"/>
      <c r="C16" s="448"/>
      <c r="D16" s="448"/>
      <c r="E16" s="451"/>
      <c r="F16" s="451"/>
      <c r="G16" s="452"/>
    </row>
    <row r="17" spans="1:7" s="444" customFormat="1" ht="15" customHeight="1">
      <c r="A17" s="448"/>
      <c r="B17" s="448"/>
      <c r="C17" s="448"/>
      <c r="D17" s="448"/>
      <c r="E17" s="451"/>
      <c r="F17" s="451"/>
      <c r="G17" s="452"/>
    </row>
    <row r="18" spans="1:7" s="444" customFormat="1" ht="15" customHeight="1">
      <c r="A18" s="448"/>
      <c r="B18" s="448"/>
      <c r="C18" s="448"/>
      <c r="D18" s="448"/>
      <c r="E18" s="451"/>
      <c r="F18" s="451"/>
      <c r="G18" s="452"/>
    </row>
    <row r="19" spans="1:7" s="444" customFormat="1" ht="15" customHeight="1">
      <c r="A19" s="448"/>
      <c r="B19" s="448"/>
      <c r="C19" s="448"/>
      <c r="D19" s="448"/>
      <c r="E19" s="451"/>
      <c r="F19" s="451"/>
      <c r="G19" s="452"/>
    </row>
    <row r="20" spans="1:7" s="444" customFormat="1" ht="15" customHeight="1">
      <c r="A20" s="448"/>
      <c r="B20" s="448"/>
      <c r="C20" s="448"/>
      <c r="D20" s="448"/>
      <c r="E20" s="451"/>
      <c r="F20" s="451"/>
      <c r="G20" s="452"/>
    </row>
    <row r="21" spans="1:7" s="444" customFormat="1" ht="15" customHeight="1">
      <c r="A21" s="448"/>
      <c r="B21" s="448"/>
      <c r="C21" s="448"/>
      <c r="D21" s="448"/>
      <c r="E21" s="451"/>
      <c r="F21" s="451"/>
      <c r="G21" s="452"/>
    </row>
    <row r="22" spans="1:7" s="444" customFormat="1" ht="15" customHeight="1">
      <c r="A22" s="448"/>
      <c r="B22" s="448"/>
      <c r="C22" s="448"/>
      <c r="D22" s="448"/>
      <c r="E22" s="451"/>
      <c r="F22" s="451"/>
      <c r="G22" s="452"/>
    </row>
    <row r="23" spans="1:7" s="444" customFormat="1" ht="15" customHeight="1">
      <c r="A23" s="448"/>
      <c r="B23" s="448"/>
      <c r="C23" s="448"/>
      <c r="D23" s="448"/>
      <c r="E23" s="451"/>
      <c r="F23" s="451"/>
      <c r="G23" s="452"/>
    </row>
    <row r="24" spans="1:7" s="444" customFormat="1" ht="15" customHeight="1">
      <c r="A24" s="448"/>
      <c r="B24" s="448"/>
      <c r="C24" s="448"/>
      <c r="D24" s="448"/>
      <c r="E24" s="451"/>
      <c r="F24" s="451"/>
      <c r="G24" s="452"/>
    </row>
    <row r="25" spans="1:7" s="444" customFormat="1" ht="15" customHeight="1">
      <c r="A25" s="453" t="s">
        <v>152</v>
      </c>
      <c r="B25" s="448"/>
      <c r="C25" s="448"/>
      <c r="D25" s="454">
        <f>SUM(D7:D24)</f>
        <v>0</v>
      </c>
      <c r="E25" s="454">
        <f>SUM(E7:E24)</f>
        <v>2833764.39</v>
      </c>
      <c r="F25" s="454">
        <f>SUM(F7:F24)</f>
        <v>611111.19999999995</v>
      </c>
      <c r="G25" s="452"/>
    </row>
    <row r="26" spans="1:7" s="444" customFormat="1" ht="15" customHeight="1">
      <c r="A26" s="598"/>
      <c r="B26" s="599"/>
      <c r="C26" s="599"/>
      <c r="D26" s="600"/>
      <c r="E26" s="600"/>
      <c r="F26" s="600"/>
      <c r="G26" s="601"/>
    </row>
    <row r="27" spans="1:7" s="444" customFormat="1" ht="15" customHeight="1">
      <c r="A27" s="598"/>
      <c r="B27" s="599"/>
      <c r="C27" s="599"/>
      <c r="D27" s="600"/>
      <c r="E27" s="600"/>
      <c r="F27" s="600"/>
      <c r="G27" s="601"/>
    </row>
    <row r="28" spans="1:7" s="444" customFormat="1" ht="15" customHeight="1">
      <c r="A28" s="598"/>
      <c r="B28" s="599"/>
      <c r="C28" s="599"/>
      <c r="D28" s="600"/>
      <c r="E28" s="600"/>
      <c r="F28" s="600"/>
      <c r="G28" s="601"/>
    </row>
    <row r="29" spans="1:7" s="444" customFormat="1" ht="15" customHeight="1">
      <c r="A29" s="598"/>
      <c r="B29" s="599"/>
      <c r="C29" s="599"/>
      <c r="D29" s="600"/>
      <c r="E29" s="600"/>
      <c r="F29" s="600"/>
      <c r="G29" s="601"/>
    </row>
    <row r="30" spans="1:7" s="444" customFormat="1" ht="15" customHeight="1">
      <c r="A30" s="598"/>
      <c r="B30" s="599"/>
      <c r="C30" s="599"/>
      <c r="D30" s="600"/>
      <c r="E30" s="600"/>
      <c r="F30" s="600"/>
      <c r="G30" s="601"/>
    </row>
    <row r="31" spans="1:7" s="444" customFormat="1" ht="15" customHeight="1">
      <c r="A31" s="598"/>
      <c r="B31" s="599"/>
      <c r="C31" s="599"/>
      <c r="D31" s="600"/>
      <c r="E31" s="600"/>
      <c r="F31" s="600"/>
      <c r="G31" s="601"/>
    </row>
    <row r="32" spans="1:7" s="444" customFormat="1" ht="15" customHeight="1">
      <c r="A32" s="598"/>
      <c r="B32" s="599"/>
      <c r="C32" s="599"/>
      <c r="D32" s="600"/>
      <c r="E32" s="600"/>
      <c r="F32" s="600"/>
      <c r="G32" s="601"/>
    </row>
    <row r="33" spans="1:7" s="444" customFormat="1" ht="15" customHeight="1">
      <c r="A33" s="598"/>
      <c r="B33" s="599"/>
      <c r="C33" s="599"/>
      <c r="D33" s="600"/>
      <c r="E33" s="600"/>
      <c r="F33" s="600"/>
      <c r="G33" s="601"/>
    </row>
    <row r="34" spans="1:7" s="444" customFormat="1" ht="15" customHeight="1">
      <c r="A34" s="598"/>
      <c r="B34" s="599"/>
      <c r="C34" s="599"/>
      <c r="D34" s="600"/>
      <c r="E34" s="600"/>
      <c r="F34" s="600"/>
      <c r="G34" s="601"/>
    </row>
    <row r="36" spans="1:7">
      <c r="B36" s="1476" t="s">
        <v>17</v>
      </c>
      <c r="C36" s="1476"/>
      <c r="F36" s="59" t="s">
        <v>504</v>
      </c>
      <c r="G36" s="61"/>
    </row>
    <row r="37" spans="1:7" ht="42.75" customHeight="1">
      <c r="B37" s="1477" t="s">
        <v>503</v>
      </c>
      <c r="C37" s="1478"/>
      <c r="F37" s="1477" t="s">
        <v>459</v>
      </c>
      <c r="G37" s="1478"/>
    </row>
  </sheetData>
  <mergeCells count="10">
    <mergeCell ref="B36:C36"/>
    <mergeCell ref="B37:C37"/>
    <mergeCell ref="A1:G1"/>
    <mergeCell ref="A3:G3"/>
    <mergeCell ref="A5:A6"/>
    <mergeCell ref="B5:B6"/>
    <mergeCell ref="C5:C6"/>
    <mergeCell ref="D5:F5"/>
    <mergeCell ref="G5:G6"/>
    <mergeCell ref="F37:G37"/>
  </mergeCells>
  <printOptions horizontalCentered="1"/>
  <pageMargins left="0.23622047244094491" right="0.23622047244094491" top="1.0236220472440944" bottom="0.74803149606299213" header="0.31496062992125984" footer="0.31496062992125984"/>
  <pageSetup scale="72" fitToHeight="0" orientation="landscape" r:id="rId1"/>
  <headerFooter scaleWithDoc="0" alignWithMargins="0">
    <oddHeader>&amp;L&amp;G&amp;R&amp;G</oddHeader>
    <oddFooter>&amp;R&amp;G</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EE10BE"/>
  </sheetPr>
  <dimension ref="A1:L79"/>
  <sheetViews>
    <sheetView showGridLines="0" view="pageBreakPreview" zoomScale="85" zoomScaleSheetLayoutView="85" workbookViewId="0">
      <selection activeCell="A39" sqref="A39:C39"/>
    </sheetView>
  </sheetViews>
  <sheetFormatPr baseColWidth="10" defaultColWidth="8.7109375" defaultRowHeight="13.5"/>
  <cols>
    <col min="1" max="1" width="94.7109375" style="1" customWidth="1"/>
    <col min="2" max="2" width="46.7109375" style="7" customWidth="1"/>
    <col min="3" max="3" width="1.28515625" style="7" customWidth="1"/>
    <col min="4" max="4" width="12.7109375" style="7" customWidth="1"/>
    <col min="5" max="5" width="12.5703125" style="7" customWidth="1"/>
    <col min="6" max="6" width="14.42578125" style="7" customWidth="1"/>
    <col min="7" max="7" width="11.85546875" style="7" customWidth="1"/>
    <col min="8" max="8" width="13.7109375" style="7" customWidth="1"/>
    <col min="9" max="9" width="18" style="7" customWidth="1"/>
    <col min="10" max="11" width="17.7109375" style="7" customWidth="1"/>
    <col min="12" max="256" width="8.7109375" style="1"/>
    <col min="257" max="257" width="94.7109375" style="1" customWidth="1"/>
    <col min="258" max="258" width="46.7109375" style="1" customWidth="1"/>
    <col min="259" max="259" width="1.28515625" style="1" customWidth="1"/>
    <col min="260" max="260" width="12.7109375" style="1" customWidth="1"/>
    <col min="261" max="261" width="12.5703125" style="1" customWidth="1"/>
    <col min="262" max="262" width="14.42578125" style="1" customWidth="1"/>
    <col min="263" max="263" width="11.85546875" style="1" customWidth="1"/>
    <col min="264" max="264" width="13.7109375" style="1" customWidth="1"/>
    <col min="265" max="265" width="18" style="1" customWidth="1"/>
    <col min="266" max="267" width="17.7109375" style="1" customWidth="1"/>
    <col min="268" max="512" width="8.7109375" style="1"/>
    <col min="513" max="513" width="94.7109375" style="1" customWidth="1"/>
    <col min="514" max="514" width="46.7109375" style="1" customWidth="1"/>
    <col min="515" max="515" width="1.28515625" style="1" customWidth="1"/>
    <col min="516" max="516" width="12.7109375" style="1" customWidth="1"/>
    <col min="517" max="517" width="12.5703125" style="1" customWidth="1"/>
    <col min="518" max="518" width="14.42578125" style="1" customWidth="1"/>
    <col min="519" max="519" width="11.85546875" style="1" customWidth="1"/>
    <col min="520" max="520" width="13.7109375" style="1" customWidth="1"/>
    <col min="521" max="521" width="18" style="1" customWidth="1"/>
    <col min="522" max="523" width="17.7109375" style="1" customWidth="1"/>
    <col min="524" max="768" width="8.7109375" style="1"/>
    <col min="769" max="769" width="94.7109375" style="1" customWidth="1"/>
    <col min="770" max="770" width="46.7109375" style="1" customWidth="1"/>
    <col min="771" max="771" width="1.28515625" style="1" customWidth="1"/>
    <col min="772" max="772" width="12.7109375" style="1" customWidth="1"/>
    <col min="773" max="773" width="12.5703125" style="1" customWidth="1"/>
    <col min="774" max="774" width="14.42578125" style="1" customWidth="1"/>
    <col min="775" max="775" width="11.85546875" style="1" customWidth="1"/>
    <col min="776" max="776" width="13.7109375" style="1" customWidth="1"/>
    <col min="777" max="777" width="18" style="1" customWidth="1"/>
    <col min="778" max="779" width="17.7109375" style="1" customWidth="1"/>
    <col min="780" max="1024" width="8.7109375" style="1"/>
    <col min="1025" max="1025" width="94.7109375" style="1" customWidth="1"/>
    <col min="1026" max="1026" width="46.7109375" style="1" customWidth="1"/>
    <col min="1027" max="1027" width="1.28515625" style="1" customWidth="1"/>
    <col min="1028" max="1028" width="12.7109375" style="1" customWidth="1"/>
    <col min="1029" max="1029" width="12.5703125" style="1" customWidth="1"/>
    <col min="1030" max="1030" width="14.42578125" style="1" customWidth="1"/>
    <col min="1031" max="1031" width="11.85546875" style="1" customWidth="1"/>
    <col min="1032" max="1032" width="13.7109375" style="1" customWidth="1"/>
    <col min="1033" max="1033" width="18" style="1" customWidth="1"/>
    <col min="1034" max="1035" width="17.7109375" style="1" customWidth="1"/>
    <col min="1036" max="1280" width="8.7109375" style="1"/>
    <col min="1281" max="1281" width="94.7109375" style="1" customWidth="1"/>
    <col min="1282" max="1282" width="46.7109375" style="1" customWidth="1"/>
    <col min="1283" max="1283" width="1.28515625" style="1" customWidth="1"/>
    <col min="1284" max="1284" width="12.7109375" style="1" customWidth="1"/>
    <col min="1285" max="1285" width="12.5703125" style="1" customWidth="1"/>
    <col min="1286" max="1286" width="14.42578125" style="1" customWidth="1"/>
    <col min="1287" max="1287" width="11.85546875" style="1" customWidth="1"/>
    <col min="1288" max="1288" width="13.7109375" style="1" customWidth="1"/>
    <col min="1289" max="1289" width="18" style="1" customWidth="1"/>
    <col min="1290" max="1291" width="17.7109375" style="1" customWidth="1"/>
    <col min="1292" max="1536" width="8.7109375" style="1"/>
    <col min="1537" max="1537" width="94.7109375" style="1" customWidth="1"/>
    <col min="1538" max="1538" width="46.7109375" style="1" customWidth="1"/>
    <col min="1539" max="1539" width="1.28515625" style="1" customWidth="1"/>
    <col min="1540" max="1540" width="12.7109375" style="1" customWidth="1"/>
    <col min="1541" max="1541" width="12.5703125" style="1" customWidth="1"/>
    <col min="1542" max="1542" width="14.42578125" style="1" customWidth="1"/>
    <col min="1543" max="1543" width="11.85546875" style="1" customWidth="1"/>
    <col min="1544" max="1544" width="13.7109375" style="1" customWidth="1"/>
    <col min="1545" max="1545" width="18" style="1" customWidth="1"/>
    <col min="1546" max="1547" width="17.7109375" style="1" customWidth="1"/>
    <col min="1548" max="1792" width="8.7109375" style="1"/>
    <col min="1793" max="1793" width="94.7109375" style="1" customWidth="1"/>
    <col min="1794" max="1794" width="46.7109375" style="1" customWidth="1"/>
    <col min="1795" max="1795" width="1.28515625" style="1" customWidth="1"/>
    <col min="1796" max="1796" width="12.7109375" style="1" customWidth="1"/>
    <col min="1797" max="1797" width="12.5703125" style="1" customWidth="1"/>
    <col min="1798" max="1798" width="14.42578125" style="1" customWidth="1"/>
    <col min="1799" max="1799" width="11.85546875" style="1" customWidth="1"/>
    <col min="1800" max="1800" width="13.7109375" style="1" customWidth="1"/>
    <col min="1801" max="1801" width="18" style="1" customWidth="1"/>
    <col min="1802" max="1803" width="17.7109375" style="1" customWidth="1"/>
    <col min="1804" max="2048" width="8.7109375" style="1"/>
    <col min="2049" max="2049" width="94.7109375" style="1" customWidth="1"/>
    <col min="2050" max="2050" width="46.7109375" style="1" customWidth="1"/>
    <col min="2051" max="2051" width="1.28515625" style="1" customWidth="1"/>
    <col min="2052" max="2052" width="12.7109375" style="1" customWidth="1"/>
    <col min="2053" max="2053" width="12.5703125" style="1" customWidth="1"/>
    <col min="2054" max="2054" width="14.42578125" style="1" customWidth="1"/>
    <col min="2055" max="2055" width="11.85546875" style="1" customWidth="1"/>
    <col min="2056" max="2056" width="13.7109375" style="1" customWidth="1"/>
    <col min="2057" max="2057" width="18" style="1" customWidth="1"/>
    <col min="2058" max="2059" width="17.7109375" style="1" customWidth="1"/>
    <col min="2060" max="2304" width="8.7109375" style="1"/>
    <col min="2305" max="2305" width="94.7109375" style="1" customWidth="1"/>
    <col min="2306" max="2306" width="46.7109375" style="1" customWidth="1"/>
    <col min="2307" max="2307" width="1.28515625" style="1" customWidth="1"/>
    <col min="2308" max="2308" width="12.7109375" style="1" customWidth="1"/>
    <col min="2309" max="2309" width="12.5703125" style="1" customWidth="1"/>
    <col min="2310" max="2310" width="14.42578125" style="1" customWidth="1"/>
    <col min="2311" max="2311" width="11.85546875" style="1" customWidth="1"/>
    <col min="2312" max="2312" width="13.7109375" style="1" customWidth="1"/>
    <col min="2313" max="2313" width="18" style="1" customWidth="1"/>
    <col min="2314" max="2315" width="17.7109375" style="1" customWidth="1"/>
    <col min="2316" max="2560" width="8.7109375" style="1"/>
    <col min="2561" max="2561" width="94.7109375" style="1" customWidth="1"/>
    <col min="2562" max="2562" width="46.7109375" style="1" customWidth="1"/>
    <col min="2563" max="2563" width="1.28515625" style="1" customWidth="1"/>
    <col min="2564" max="2564" width="12.7109375" style="1" customWidth="1"/>
    <col min="2565" max="2565" width="12.5703125" style="1" customWidth="1"/>
    <col min="2566" max="2566" width="14.42578125" style="1" customWidth="1"/>
    <col min="2567" max="2567" width="11.85546875" style="1" customWidth="1"/>
    <col min="2568" max="2568" width="13.7109375" style="1" customWidth="1"/>
    <col min="2569" max="2569" width="18" style="1" customWidth="1"/>
    <col min="2570" max="2571" width="17.7109375" style="1" customWidth="1"/>
    <col min="2572" max="2816" width="8.7109375" style="1"/>
    <col min="2817" max="2817" width="94.7109375" style="1" customWidth="1"/>
    <col min="2818" max="2818" width="46.7109375" style="1" customWidth="1"/>
    <col min="2819" max="2819" width="1.28515625" style="1" customWidth="1"/>
    <col min="2820" max="2820" width="12.7109375" style="1" customWidth="1"/>
    <col min="2821" max="2821" width="12.5703125" style="1" customWidth="1"/>
    <col min="2822" max="2822" width="14.42578125" style="1" customWidth="1"/>
    <col min="2823" max="2823" width="11.85546875" style="1" customWidth="1"/>
    <col min="2824" max="2824" width="13.7109375" style="1" customWidth="1"/>
    <col min="2825" max="2825" width="18" style="1" customWidth="1"/>
    <col min="2826" max="2827" width="17.7109375" style="1" customWidth="1"/>
    <col min="2828" max="3072" width="8.7109375" style="1"/>
    <col min="3073" max="3073" width="94.7109375" style="1" customWidth="1"/>
    <col min="3074" max="3074" width="46.7109375" style="1" customWidth="1"/>
    <col min="3075" max="3075" width="1.28515625" style="1" customWidth="1"/>
    <col min="3076" max="3076" width="12.7109375" style="1" customWidth="1"/>
    <col min="3077" max="3077" width="12.5703125" style="1" customWidth="1"/>
    <col min="3078" max="3078" width="14.42578125" style="1" customWidth="1"/>
    <col min="3079" max="3079" width="11.85546875" style="1" customWidth="1"/>
    <col min="3080" max="3080" width="13.7109375" style="1" customWidth="1"/>
    <col min="3081" max="3081" width="18" style="1" customWidth="1"/>
    <col min="3082" max="3083" width="17.7109375" style="1" customWidth="1"/>
    <col min="3084" max="3328" width="8.7109375" style="1"/>
    <col min="3329" max="3329" width="94.7109375" style="1" customWidth="1"/>
    <col min="3330" max="3330" width="46.7109375" style="1" customWidth="1"/>
    <col min="3331" max="3331" width="1.28515625" style="1" customWidth="1"/>
    <col min="3332" max="3332" width="12.7109375" style="1" customWidth="1"/>
    <col min="3333" max="3333" width="12.5703125" style="1" customWidth="1"/>
    <col min="3334" max="3334" width="14.42578125" style="1" customWidth="1"/>
    <col min="3335" max="3335" width="11.85546875" style="1" customWidth="1"/>
    <col min="3336" max="3336" width="13.7109375" style="1" customWidth="1"/>
    <col min="3337" max="3337" width="18" style="1" customWidth="1"/>
    <col min="3338" max="3339" width="17.7109375" style="1" customWidth="1"/>
    <col min="3340" max="3584" width="8.7109375" style="1"/>
    <col min="3585" max="3585" width="94.7109375" style="1" customWidth="1"/>
    <col min="3586" max="3586" width="46.7109375" style="1" customWidth="1"/>
    <col min="3587" max="3587" width="1.28515625" style="1" customWidth="1"/>
    <col min="3588" max="3588" width="12.7109375" style="1" customWidth="1"/>
    <col min="3589" max="3589" width="12.5703125" style="1" customWidth="1"/>
    <col min="3590" max="3590" width="14.42578125" style="1" customWidth="1"/>
    <col min="3591" max="3591" width="11.85546875" style="1" customWidth="1"/>
    <col min="3592" max="3592" width="13.7109375" style="1" customWidth="1"/>
    <col min="3593" max="3593" width="18" style="1" customWidth="1"/>
    <col min="3594" max="3595" width="17.7109375" style="1" customWidth="1"/>
    <col min="3596" max="3840" width="8.7109375" style="1"/>
    <col min="3841" max="3841" width="94.7109375" style="1" customWidth="1"/>
    <col min="3842" max="3842" width="46.7109375" style="1" customWidth="1"/>
    <col min="3843" max="3843" width="1.28515625" style="1" customWidth="1"/>
    <col min="3844" max="3844" width="12.7109375" style="1" customWidth="1"/>
    <col min="3845" max="3845" width="12.5703125" style="1" customWidth="1"/>
    <col min="3846" max="3846" width="14.42578125" style="1" customWidth="1"/>
    <col min="3847" max="3847" width="11.85546875" style="1" customWidth="1"/>
    <col min="3848" max="3848" width="13.7109375" style="1" customWidth="1"/>
    <col min="3849" max="3849" width="18" style="1" customWidth="1"/>
    <col min="3850" max="3851" width="17.7109375" style="1" customWidth="1"/>
    <col min="3852" max="4096" width="8.7109375" style="1"/>
    <col min="4097" max="4097" width="94.7109375" style="1" customWidth="1"/>
    <col min="4098" max="4098" width="46.7109375" style="1" customWidth="1"/>
    <col min="4099" max="4099" width="1.28515625" style="1" customWidth="1"/>
    <col min="4100" max="4100" width="12.7109375" style="1" customWidth="1"/>
    <col min="4101" max="4101" width="12.5703125" style="1" customWidth="1"/>
    <col min="4102" max="4102" width="14.42578125" style="1" customWidth="1"/>
    <col min="4103" max="4103" width="11.85546875" style="1" customWidth="1"/>
    <col min="4104" max="4104" width="13.7109375" style="1" customWidth="1"/>
    <col min="4105" max="4105" width="18" style="1" customWidth="1"/>
    <col min="4106" max="4107" width="17.7109375" style="1" customWidth="1"/>
    <col min="4108" max="4352" width="8.7109375" style="1"/>
    <col min="4353" max="4353" width="94.7109375" style="1" customWidth="1"/>
    <col min="4354" max="4354" width="46.7109375" style="1" customWidth="1"/>
    <col min="4355" max="4355" width="1.28515625" style="1" customWidth="1"/>
    <col min="4356" max="4356" width="12.7109375" style="1" customWidth="1"/>
    <col min="4357" max="4357" width="12.5703125" style="1" customWidth="1"/>
    <col min="4358" max="4358" width="14.42578125" style="1" customWidth="1"/>
    <col min="4359" max="4359" width="11.85546875" style="1" customWidth="1"/>
    <col min="4360" max="4360" width="13.7109375" style="1" customWidth="1"/>
    <col min="4361" max="4361" width="18" style="1" customWidth="1"/>
    <col min="4362" max="4363" width="17.7109375" style="1" customWidth="1"/>
    <col min="4364" max="4608" width="8.7109375" style="1"/>
    <col min="4609" max="4609" width="94.7109375" style="1" customWidth="1"/>
    <col min="4610" max="4610" width="46.7109375" style="1" customWidth="1"/>
    <col min="4611" max="4611" width="1.28515625" style="1" customWidth="1"/>
    <col min="4612" max="4612" width="12.7109375" style="1" customWidth="1"/>
    <col min="4613" max="4613" width="12.5703125" style="1" customWidth="1"/>
    <col min="4614" max="4614" width="14.42578125" style="1" customWidth="1"/>
    <col min="4615" max="4615" width="11.85546875" style="1" customWidth="1"/>
    <col min="4616" max="4616" width="13.7109375" style="1" customWidth="1"/>
    <col min="4617" max="4617" width="18" style="1" customWidth="1"/>
    <col min="4618" max="4619" width="17.7109375" style="1" customWidth="1"/>
    <col min="4620" max="4864" width="8.7109375" style="1"/>
    <col min="4865" max="4865" width="94.7109375" style="1" customWidth="1"/>
    <col min="4866" max="4866" width="46.7109375" style="1" customWidth="1"/>
    <col min="4867" max="4867" width="1.28515625" style="1" customWidth="1"/>
    <col min="4868" max="4868" width="12.7109375" style="1" customWidth="1"/>
    <col min="4869" max="4869" width="12.5703125" style="1" customWidth="1"/>
    <col min="4870" max="4870" width="14.42578125" style="1" customWidth="1"/>
    <col min="4871" max="4871" width="11.85546875" style="1" customWidth="1"/>
    <col min="4872" max="4872" width="13.7109375" style="1" customWidth="1"/>
    <col min="4873" max="4873" width="18" style="1" customWidth="1"/>
    <col min="4874" max="4875" width="17.7109375" style="1" customWidth="1"/>
    <col min="4876" max="5120" width="8.7109375" style="1"/>
    <col min="5121" max="5121" width="94.7109375" style="1" customWidth="1"/>
    <col min="5122" max="5122" width="46.7109375" style="1" customWidth="1"/>
    <col min="5123" max="5123" width="1.28515625" style="1" customWidth="1"/>
    <col min="5124" max="5124" width="12.7109375" style="1" customWidth="1"/>
    <col min="5125" max="5125" width="12.5703125" style="1" customWidth="1"/>
    <col min="5126" max="5126" width="14.42578125" style="1" customWidth="1"/>
    <col min="5127" max="5127" width="11.85546875" style="1" customWidth="1"/>
    <col min="5128" max="5128" width="13.7109375" style="1" customWidth="1"/>
    <col min="5129" max="5129" width="18" style="1" customWidth="1"/>
    <col min="5130" max="5131" width="17.7109375" style="1" customWidth="1"/>
    <col min="5132" max="5376" width="8.7109375" style="1"/>
    <col min="5377" max="5377" width="94.7109375" style="1" customWidth="1"/>
    <col min="5378" max="5378" width="46.7109375" style="1" customWidth="1"/>
    <col min="5379" max="5379" width="1.28515625" style="1" customWidth="1"/>
    <col min="5380" max="5380" width="12.7109375" style="1" customWidth="1"/>
    <col min="5381" max="5381" width="12.5703125" style="1" customWidth="1"/>
    <col min="5382" max="5382" width="14.42578125" style="1" customWidth="1"/>
    <col min="5383" max="5383" width="11.85546875" style="1" customWidth="1"/>
    <col min="5384" max="5384" width="13.7109375" style="1" customWidth="1"/>
    <col min="5385" max="5385" width="18" style="1" customWidth="1"/>
    <col min="5386" max="5387" width="17.7109375" style="1" customWidth="1"/>
    <col min="5388" max="5632" width="8.7109375" style="1"/>
    <col min="5633" max="5633" width="94.7109375" style="1" customWidth="1"/>
    <col min="5634" max="5634" width="46.7109375" style="1" customWidth="1"/>
    <col min="5635" max="5635" width="1.28515625" style="1" customWidth="1"/>
    <col min="5636" max="5636" width="12.7109375" style="1" customWidth="1"/>
    <col min="5637" max="5637" width="12.5703125" style="1" customWidth="1"/>
    <col min="5638" max="5638" width="14.42578125" style="1" customWidth="1"/>
    <col min="5639" max="5639" width="11.85546875" style="1" customWidth="1"/>
    <col min="5640" max="5640" width="13.7109375" style="1" customWidth="1"/>
    <col min="5641" max="5641" width="18" style="1" customWidth="1"/>
    <col min="5642" max="5643" width="17.7109375" style="1" customWidth="1"/>
    <col min="5644" max="5888" width="8.7109375" style="1"/>
    <col min="5889" max="5889" width="94.7109375" style="1" customWidth="1"/>
    <col min="5890" max="5890" width="46.7109375" style="1" customWidth="1"/>
    <col min="5891" max="5891" width="1.28515625" style="1" customWidth="1"/>
    <col min="5892" max="5892" width="12.7109375" style="1" customWidth="1"/>
    <col min="5893" max="5893" width="12.5703125" style="1" customWidth="1"/>
    <col min="5894" max="5894" width="14.42578125" style="1" customWidth="1"/>
    <col min="5895" max="5895" width="11.85546875" style="1" customWidth="1"/>
    <col min="5896" max="5896" width="13.7109375" style="1" customWidth="1"/>
    <col min="5897" max="5897" width="18" style="1" customWidth="1"/>
    <col min="5898" max="5899" width="17.7109375" style="1" customWidth="1"/>
    <col min="5900" max="6144" width="8.7109375" style="1"/>
    <col min="6145" max="6145" width="94.7109375" style="1" customWidth="1"/>
    <col min="6146" max="6146" width="46.7109375" style="1" customWidth="1"/>
    <col min="6147" max="6147" width="1.28515625" style="1" customWidth="1"/>
    <col min="6148" max="6148" width="12.7109375" style="1" customWidth="1"/>
    <col min="6149" max="6149" width="12.5703125" style="1" customWidth="1"/>
    <col min="6150" max="6150" width="14.42578125" style="1" customWidth="1"/>
    <col min="6151" max="6151" width="11.85546875" style="1" customWidth="1"/>
    <col min="6152" max="6152" width="13.7109375" style="1" customWidth="1"/>
    <col min="6153" max="6153" width="18" style="1" customWidth="1"/>
    <col min="6154" max="6155" width="17.7109375" style="1" customWidth="1"/>
    <col min="6156" max="6400" width="8.7109375" style="1"/>
    <col min="6401" max="6401" width="94.7109375" style="1" customWidth="1"/>
    <col min="6402" max="6402" width="46.7109375" style="1" customWidth="1"/>
    <col min="6403" max="6403" width="1.28515625" style="1" customWidth="1"/>
    <col min="6404" max="6404" width="12.7109375" style="1" customWidth="1"/>
    <col min="6405" max="6405" width="12.5703125" style="1" customWidth="1"/>
    <col min="6406" max="6406" width="14.42578125" style="1" customWidth="1"/>
    <col min="6407" max="6407" width="11.85546875" style="1" customWidth="1"/>
    <col min="6408" max="6408" width="13.7109375" style="1" customWidth="1"/>
    <col min="6409" max="6409" width="18" style="1" customWidth="1"/>
    <col min="6410" max="6411" width="17.7109375" style="1" customWidth="1"/>
    <col min="6412" max="6656" width="8.7109375" style="1"/>
    <col min="6657" max="6657" width="94.7109375" style="1" customWidth="1"/>
    <col min="6658" max="6658" width="46.7109375" style="1" customWidth="1"/>
    <col min="6659" max="6659" width="1.28515625" style="1" customWidth="1"/>
    <col min="6660" max="6660" width="12.7109375" style="1" customWidth="1"/>
    <col min="6661" max="6661" width="12.5703125" style="1" customWidth="1"/>
    <col min="6662" max="6662" width="14.42578125" style="1" customWidth="1"/>
    <col min="6663" max="6663" width="11.85546875" style="1" customWidth="1"/>
    <col min="6664" max="6664" width="13.7109375" style="1" customWidth="1"/>
    <col min="6665" max="6665" width="18" style="1" customWidth="1"/>
    <col min="6666" max="6667" width="17.7109375" style="1" customWidth="1"/>
    <col min="6668" max="6912" width="8.7109375" style="1"/>
    <col min="6913" max="6913" width="94.7109375" style="1" customWidth="1"/>
    <col min="6914" max="6914" width="46.7109375" style="1" customWidth="1"/>
    <col min="6915" max="6915" width="1.28515625" style="1" customWidth="1"/>
    <col min="6916" max="6916" width="12.7109375" style="1" customWidth="1"/>
    <col min="6917" max="6917" width="12.5703125" style="1" customWidth="1"/>
    <col min="6918" max="6918" width="14.42578125" style="1" customWidth="1"/>
    <col min="6919" max="6919" width="11.85546875" style="1" customWidth="1"/>
    <col min="6920" max="6920" width="13.7109375" style="1" customWidth="1"/>
    <col min="6921" max="6921" width="18" style="1" customWidth="1"/>
    <col min="6922" max="6923" width="17.7109375" style="1" customWidth="1"/>
    <col min="6924" max="7168" width="8.7109375" style="1"/>
    <col min="7169" max="7169" width="94.7109375" style="1" customWidth="1"/>
    <col min="7170" max="7170" width="46.7109375" style="1" customWidth="1"/>
    <col min="7171" max="7171" width="1.28515625" style="1" customWidth="1"/>
    <col min="7172" max="7172" width="12.7109375" style="1" customWidth="1"/>
    <col min="7173" max="7173" width="12.5703125" style="1" customWidth="1"/>
    <col min="7174" max="7174" width="14.42578125" style="1" customWidth="1"/>
    <col min="7175" max="7175" width="11.85546875" style="1" customWidth="1"/>
    <col min="7176" max="7176" width="13.7109375" style="1" customWidth="1"/>
    <col min="7177" max="7177" width="18" style="1" customWidth="1"/>
    <col min="7178" max="7179" width="17.7109375" style="1" customWidth="1"/>
    <col min="7180" max="7424" width="8.7109375" style="1"/>
    <col min="7425" max="7425" width="94.7109375" style="1" customWidth="1"/>
    <col min="7426" max="7426" width="46.7109375" style="1" customWidth="1"/>
    <col min="7427" max="7427" width="1.28515625" style="1" customWidth="1"/>
    <col min="7428" max="7428" width="12.7109375" style="1" customWidth="1"/>
    <col min="7429" max="7429" width="12.5703125" style="1" customWidth="1"/>
    <col min="7430" max="7430" width="14.42578125" style="1" customWidth="1"/>
    <col min="7431" max="7431" width="11.85546875" style="1" customWidth="1"/>
    <col min="7432" max="7432" width="13.7109375" style="1" customWidth="1"/>
    <col min="7433" max="7433" width="18" style="1" customWidth="1"/>
    <col min="7434" max="7435" width="17.7109375" style="1" customWidth="1"/>
    <col min="7436" max="7680" width="8.7109375" style="1"/>
    <col min="7681" max="7681" width="94.7109375" style="1" customWidth="1"/>
    <col min="7682" max="7682" width="46.7109375" style="1" customWidth="1"/>
    <col min="7683" max="7683" width="1.28515625" style="1" customWidth="1"/>
    <col min="7684" max="7684" width="12.7109375" style="1" customWidth="1"/>
    <col min="7685" max="7685" width="12.5703125" style="1" customWidth="1"/>
    <col min="7686" max="7686" width="14.42578125" style="1" customWidth="1"/>
    <col min="7687" max="7687" width="11.85546875" style="1" customWidth="1"/>
    <col min="7688" max="7688" width="13.7109375" style="1" customWidth="1"/>
    <col min="7689" max="7689" width="18" style="1" customWidth="1"/>
    <col min="7690" max="7691" width="17.7109375" style="1" customWidth="1"/>
    <col min="7692" max="7936" width="8.7109375" style="1"/>
    <col min="7937" max="7937" width="94.7109375" style="1" customWidth="1"/>
    <col min="7938" max="7938" width="46.7109375" style="1" customWidth="1"/>
    <col min="7939" max="7939" width="1.28515625" style="1" customWidth="1"/>
    <col min="7940" max="7940" width="12.7109375" style="1" customWidth="1"/>
    <col min="7941" max="7941" width="12.5703125" style="1" customWidth="1"/>
    <col min="7942" max="7942" width="14.42578125" style="1" customWidth="1"/>
    <col min="7943" max="7943" width="11.85546875" style="1" customWidth="1"/>
    <col min="7944" max="7944" width="13.7109375" style="1" customWidth="1"/>
    <col min="7945" max="7945" width="18" style="1" customWidth="1"/>
    <col min="7946" max="7947" width="17.7109375" style="1" customWidth="1"/>
    <col min="7948" max="8192" width="8.7109375" style="1"/>
    <col min="8193" max="8193" width="94.7109375" style="1" customWidth="1"/>
    <col min="8194" max="8194" width="46.7109375" style="1" customWidth="1"/>
    <col min="8195" max="8195" width="1.28515625" style="1" customWidth="1"/>
    <col min="8196" max="8196" width="12.7109375" style="1" customWidth="1"/>
    <col min="8197" max="8197" width="12.5703125" style="1" customWidth="1"/>
    <col min="8198" max="8198" width="14.42578125" style="1" customWidth="1"/>
    <col min="8199" max="8199" width="11.85546875" style="1" customWidth="1"/>
    <col min="8200" max="8200" width="13.7109375" style="1" customWidth="1"/>
    <col min="8201" max="8201" width="18" style="1" customWidth="1"/>
    <col min="8202" max="8203" width="17.7109375" style="1" customWidth="1"/>
    <col min="8204" max="8448" width="8.7109375" style="1"/>
    <col min="8449" max="8449" width="94.7109375" style="1" customWidth="1"/>
    <col min="8450" max="8450" width="46.7109375" style="1" customWidth="1"/>
    <col min="8451" max="8451" width="1.28515625" style="1" customWidth="1"/>
    <col min="8452" max="8452" width="12.7109375" style="1" customWidth="1"/>
    <col min="8453" max="8453" width="12.5703125" style="1" customWidth="1"/>
    <col min="8454" max="8454" width="14.42578125" style="1" customWidth="1"/>
    <col min="8455" max="8455" width="11.85546875" style="1" customWidth="1"/>
    <col min="8456" max="8456" width="13.7109375" style="1" customWidth="1"/>
    <col min="8457" max="8457" width="18" style="1" customWidth="1"/>
    <col min="8458" max="8459" width="17.7109375" style="1" customWidth="1"/>
    <col min="8460" max="8704" width="8.7109375" style="1"/>
    <col min="8705" max="8705" width="94.7109375" style="1" customWidth="1"/>
    <col min="8706" max="8706" width="46.7109375" style="1" customWidth="1"/>
    <col min="8707" max="8707" width="1.28515625" style="1" customWidth="1"/>
    <col min="8708" max="8708" width="12.7109375" style="1" customWidth="1"/>
    <col min="8709" max="8709" width="12.5703125" style="1" customWidth="1"/>
    <col min="8710" max="8710" width="14.42578125" style="1" customWidth="1"/>
    <col min="8711" max="8711" width="11.85546875" style="1" customWidth="1"/>
    <col min="8712" max="8712" width="13.7109375" style="1" customWidth="1"/>
    <col min="8713" max="8713" width="18" style="1" customWidth="1"/>
    <col min="8714" max="8715" width="17.7109375" style="1" customWidth="1"/>
    <col min="8716" max="8960" width="8.7109375" style="1"/>
    <col min="8961" max="8961" width="94.7109375" style="1" customWidth="1"/>
    <col min="8962" max="8962" width="46.7109375" style="1" customWidth="1"/>
    <col min="8963" max="8963" width="1.28515625" style="1" customWidth="1"/>
    <col min="8964" max="8964" width="12.7109375" style="1" customWidth="1"/>
    <col min="8965" max="8965" width="12.5703125" style="1" customWidth="1"/>
    <col min="8966" max="8966" width="14.42578125" style="1" customWidth="1"/>
    <col min="8967" max="8967" width="11.85546875" style="1" customWidth="1"/>
    <col min="8968" max="8968" width="13.7109375" style="1" customWidth="1"/>
    <col min="8969" max="8969" width="18" style="1" customWidth="1"/>
    <col min="8970" max="8971" width="17.7109375" style="1" customWidth="1"/>
    <col min="8972" max="9216" width="8.7109375" style="1"/>
    <col min="9217" max="9217" width="94.7109375" style="1" customWidth="1"/>
    <col min="9218" max="9218" width="46.7109375" style="1" customWidth="1"/>
    <col min="9219" max="9219" width="1.28515625" style="1" customWidth="1"/>
    <col min="9220" max="9220" width="12.7109375" style="1" customWidth="1"/>
    <col min="9221" max="9221" width="12.5703125" style="1" customWidth="1"/>
    <col min="9222" max="9222" width="14.42578125" style="1" customWidth="1"/>
    <col min="9223" max="9223" width="11.85546875" style="1" customWidth="1"/>
    <col min="9224" max="9224" width="13.7109375" style="1" customWidth="1"/>
    <col min="9225" max="9225" width="18" style="1" customWidth="1"/>
    <col min="9226" max="9227" width="17.7109375" style="1" customWidth="1"/>
    <col min="9228" max="9472" width="8.7109375" style="1"/>
    <col min="9473" max="9473" width="94.7109375" style="1" customWidth="1"/>
    <col min="9474" max="9474" width="46.7109375" style="1" customWidth="1"/>
    <col min="9475" max="9475" width="1.28515625" style="1" customWidth="1"/>
    <col min="9476" max="9476" width="12.7109375" style="1" customWidth="1"/>
    <col min="9477" max="9477" width="12.5703125" style="1" customWidth="1"/>
    <col min="9478" max="9478" width="14.42578125" style="1" customWidth="1"/>
    <col min="9479" max="9479" width="11.85546875" style="1" customWidth="1"/>
    <col min="9480" max="9480" width="13.7109375" style="1" customWidth="1"/>
    <col min="9481" max="9481" width="18" style="1" customWidth="1"/>
    <col min="9482" max="9483" width="17.7109375" style="1" customWidth="1"/>
    <col min="9484" max="9728" width="8.7109375" style="1"/>
    <col min="9729" max="9729" width="94.7109375" style="1" customWidth="1"/>
    <col min="9730" max="9730" width="46.7109375" style="1" customWidth="1"/>
    <col min="9731" max="9731" width="1.28515625" style="1" customWidth="1"/>
    <col min="9732" max="9732" width="12.7109375" style="1" customWidth="1"/>
    <col min="9733" max="9733" width="12.5703125" style="1" customWidth="1"/>
    <col min="9734" max="9734" width="14.42578125" style="1" customWidth="1"/>
    <col min="9735" max="9735" width="11.85546875" style="1" customWidth="1"/>
    <col min="9736" max="9736" width="13.7109375" style="1" customWidth="1"/>
    <col min="9737" max="9737" width="18" style="1" customWidth="1"/>
    <col min="9738" max="9739" width="17.7109375" style="1" customWidth="1"/>
    <col min="9740" max="9984" width="8.7109375" style="1"/>
    <col min="9985" max="9985" width="94.7109375" style="1" customWidth="1"/>
    <col min="9986" max="9986" width="46.7109375" style="1" customWidth="1"/>
    <col min="9987" max="9987" width="1.28515625" style="1" customWidth="1"/>
    <col min="9988" max="9988" width="12.7109375" style="1" customWidth="1"/>
    <col min="9989" max="9989" width="12.5703125" style="1" customWidth="1"/>
    <col min="9990" max="9990" width="14.42578125" style="1" customWidth="1"/>
    <col min="9991" max="9991" width="11.85546875" style="1" customWidth="1"/>
    <col min="9992" max="9992" width="13.7109375" style="1" customWidth="1"/>
    <col min="9993" max="9993" width="18" style="1" customWidth="1"/>
    <col min="9994" max="9995" width="17.7109375" style="1" customWidth="1"/>
    <col min="9996" max="10240" width="8.7109375" style="1"/>
    <col min="10241" max="10241" width="94.7109375" style="1" customWidth="1"/>
    <col min="10242" max="10242" width="46.7109375" style="1" customWidth="1"/>
    <col min="10243" max="10243" width="1.28515625" style="1" customWidth="1"/>
    <col min="10244" max="10244" width="12.7109375" style="1" customWidth="1"/>
    <col min="10245" max="10245" width="12.5703125" style="1" customWidth="1"/>
    <col min="10246" max="10246" width="14.42578125" style="1" customWidth="1"/>
    <col min="10247" max="10247" width="11.85546875" style="1" customWidth="1"/>
    <col min="10248" max="10248" width="13.7109375" style="1" customWidth="1"/>
    <col min="10249" max="10249" width="18" style="1" customWidth="1"/>
    <col min="10250" max="10251" width="17.7109375" style="1" customWidth="1"/>
    <col min="10252" max="10496" width="8.7109375" style="1"/>
    <col min="10497" max="10497" width="94.7109375" style="1" customWidth="1"/>
    <col min="10498" max="10498" width="46.7109375" style="1" customWidth="1"/>
    <col min="10499" max="10499" width="1.28515625" style="1" customWidth="1"/>
    <col min="10500" max="10500" width="12.7109375" style="1" customWidth="1"/>
    <col min="10501" max="10501" width="12.5703125" style="1" customWidth="1"/>
    <col min="10502" max="10502" width="14.42578125" style="1" customWidth="1"/>
    <col min="10503" max="10503" width="11.85546875" style="1" customWidth="1"/>
    <col min="10504" max="10504" width="13.7109375" style="1" customWidth="1"/>
    <col min="10505" max="10505" width="18" style="1" customWidth="1"/>
    <col min="10506" max="10507" width="17.7109375" style="1" customWidth="1"/>
    <col min="10508" max="10752" width="8.7109375" style="1"/>
    <col min="10753" max="10753" width="94.7109375" style="1" customWidth="1"/>
    <col min="10754" max="10754" width="46.7109375" style="1" customWidth="1"/>
    <col min="10755" max="10755" width="1.28515625" style="1" customWidth="1"/>
    <col min="10756" max="10756" width="12.7109375" style="1" customWidth="1"/>
    <col min="10757" max="10757" width="12.5703125" style="1" customWidth="1"/>
    <col min="10758" max="10758" width="14.42578125" style="1" customWidth="1"/>
    <col min="10759" max="10759" width="11.85546875" style="1" customWidth="1"/>
    <col min="10760" max="10760" width="13.7109375" style="1" customWidth="1"/>
    <col min="10761" max="10761" width="18" style="1" customWidth="1"/>
    <col min="10762" max="10763" width="17.7109375" style="1" customWidth="1"/>
    <col min="10764" max="11008" width="8.7109375" style="1"/>
    <col min="11009" max="11009" width="94.7109375" style="1" customWidth="1"/>
    <col min="11010" max="11010" width="46.7109375" style="1" customWidth="1"/>
    <col min="11011" max="11011" width="1.28515625" style="1" customWidth="1"/>
    <col min="11012" max="11012" width="12.7109375" style="1" customWidth="1"/>
    <col min="11013" max="11013" width="12.5703125" style="1" customWidth="1"/>
    <col min="11014" max="11014" width="14.42578125" style="1" customWidth="1"/>
    <col min="11015" max="11015" width="11.85546875" style="1" customWidth="1"/>
    <col min="11016" max="11016" width="13.7109375" style="1" customWidth="1"/>
    <col min="11017" max="11017" width="18" style="1" customWidth="1"/>
    <col min="11018" max="11019" width="17.7109375" style="1" customWidth="1"/>
    <col min="11020" max="11264" width="8.7109375" style="1"/>
    <col min="11265" max="11265" width="94.7109375" style="1" customWidth="1"/>
    <col min="11266" max="11266" width="46.7109375" style="1" customWidth="1"/>
    <col min="11267" max="11267" width="1.28515625" style="1" customWidth="1"/>
    <col min="11268" max="11268" width="12.7109375" style="1" customWidth="1"/>
    <col min="11269" max="11269" width="12.5703125" style="1" customWidth="1"/>
    <col min="11270" max="11270" width="14.42578125" style="1" customWidth="1"/>
    <col min="11271" max="11271" width="11.85546875" style="1" customWidth="1"/>
    <col min="11272" max="11272" width="13.7109375" style="1" customWidth="1"/>
    <col min="11273" max="11273" width="18" style="1" customWidth="1"/>
    <col min="11274" max="11275" width="17.7109375" style="1" customWidth="1"/>
    <col min="11276" max="11520" width="8.7109375" style="1"/>
    <col min="11521" max="11521" width="94.7109375" style="1" customWidth="1"/>
    <col min="11522" max="11522" width="46.7109375" style="1" customWidth="1"/>
    <col min="11523" max="11523" width="1.28515625" style="1" customWidth="1"/>
    <col min="11524" max="11524" width="12.7109375" style="1" customWidth="1"/>
    <col min="11525" max="11525" width="12.5703125" style="1" customWidth="1"/>
    <col min="11526" max="11526" width="14.42578125" style="1" customWidth="1"/>
    <col min="11527" max="11527" width="11.85546875" style="1" customWidth="1"/>
    <col min="11528" max="11528" width="13.7109375" style="1" customWidth="1"/>
    <col min="11529" max="11529" width="18" style="1" customWidth="1"/>
    <col min="11530" max="11531" width="17.7109375" style="1" customWidth="1"/>
    <col min="11532" max="11776" width="8.7109375" style="1"/>
    <col min="11777" max="11777" width="94.7109375" style="1" customWidth="1"/>
    <col min="11778" max="11778" width="46.7109375" style="1" customWidth="1"/>
    <col min="11779" max="11779" width="1.28515625" style="1" customWidth="1"/>
    <col min="11780" max="11780" width="12.7109375" style="1" customWidth="1"/>
    <col min="11781" max="11781" width="12.5703125" style="1" customWidth="1"/>
    <col min="11782" max="11782" width="14.42578125" style="1" customWidth="1"/>
    <col min="11783" max="11783" width="11.85546875" style="1" customWidth="1"/>
    <col min="11784" max="11784" width="13.7109375" style="1" customWidth="1"/>
    <col min="11785" max="11785" width="18" style="1" customWidth="1"/>
    <col min="11786" max="11787" width="17.7109375" style="1" customWidth="1"/>
    <col min="11788" max="12032" width="8.7109375" style="1"/>
    <col min="12033" max="12033" width="94.7109375" style="1" customWidth="1"/>
    <col min="12034" max="12034" width="46.7109375" style="1" customWidth="1"/>
    <col min="12035" max="12035" width="1.28515625" style="1" customWidth="1"/>
    <col min="12036" max="12036" width="12.7109375" style="1" customWidth="1"/>
    <col min="12037" max="12037" width="12.5703125" style="1" customWidth="1"/>
    <col min="12038" max="12038" width="14.42578125" style="1" customWidth="1"/>
    <col min="12039" max="12039" width="11.85546875" style="1" customWidth="1"/>
    <col min="12040" max="12040" width="13.7109375" style="1" customWidth="1"/>
    <col min="12041" max="12041" width="18" style="1" customWidth="1"/>
    <col min="12042" max="12043" width="17.7109375" style="1" customWidth="1"/>
    <col min="12044" max="12288" width="8.7109375" style="1"/>
    <col min="12289" max="12289" width="94.7109375" style="1" customWidth="1"/>
    <col min="12290" max="12290" width="46.7109375" style="1" customWidth="1"/>
    <col min="12291" max="12291" width="1.28515625" style="1" customWidth="1"/>
    <col min="12292" max="12292" width="12.7109375" style="1" customWidth="1"/>
    <col min="12293" max="12293" width="12.5703125" style="1" customWidth="1"/>
    <col min="12294" max="12294" width="14.42578125" style="1" customWidth="1"/>
    <col min="12295" max="12295" width="11.85546875" style="1" customWidth="1"/>
    <col min="12296" max="12296" width="13.7109375" style="1" customWidth="1"/>
    <col min="12297" max="12297" width="18" style="1" customWidth="1"/>
    <col min="12298" max="12299" width="17.7109375" style="1" customWidth="1"/>
    <col min="12300" max="12544" width="8.7109375" style="1"/>
    <col min="12545" max="12545" width="94.7109375" style="1" customWidth="1"/>
    <col min="12546" max="12546" width="46.7109375" style="1" customWidth="1"/>
    <col min="12547" max="12547" width="1.28515625" style="1" customWidth="1"/>
    <col min="12548" max="12548" width="12.7109375" style="1" customWidth="1"/>
    <col min="12549" max="12549" width="12.5703125" style="1" customWidth="1"/>
    <col min="12550" max="12550" width="14.42578125" style="1" customWidth="1"/>
    <col min="12551" max="12551" width="11.85546875" style="1" customWidth="1"/>
    <col min="12552" max="12552" width="13.7109375" style="1" customWidth="1"/>
    <col min="12553" max="12553" width="18" style="1" customWidth="1"/>
    <col min="12554" max="12555" width="17.7109375" style="1" customWidth="1"/>
    <col min="12556" max="12800" width="8.7109375" style="1"/>
    <col min="12801" max="12801" width="94.7109375" style="1" customWidth="1"/>
    <col min="12802" max="12802" width="46.7109375" style="1" customWidth="1"/>
    <col min="12803" max="12803" width="1.28515625" style="1" customWidth="1"/>
    <col min="12804" max="12804" width="12.7109375" style="1" customWidth="1"/>
    <col min="12805" max="12805" width="12.5703125" style="1" customWidth="1"/>
    <col min="12806" max="12806" width="14.42578125" style="1" customWidth="1"/>
    <col min="12807" max="12807" width="11.85546875" style="1" customWidth="1"/>
    <col min="12808" max="12808" width="13.7109375" style="1" customWidth="1"/>
    <col min="12809" max="12809" width="18" style="1" customWidth="1"/>
    <col min="12810" max="12811" width="17.7109375" style="1" customWidth="1"/>
    <col min="12812" max="13056" width="8.7109375" style="1"/>
    <col min="13057" max="13057" width="94.7109375" style="1" customWidth="1"/>
    <col min="13058" max="13058" width="46.7109375" style="1" customWidth="1"/>
    <col min="13059" max="13059" width="1.28515625" style="1" customWidth="1"/>
    <col min="13060" max="13060" width="12.7109375" style="1" customWidth="1"/>
    <col min="13061" max="13061" width="12.5703125" style="1" customWidth="1"/>
    <col min="13062" max="13062" width="14.42578125" style="1" customWidth="1"/>
    <col min="13063" max="13063" width="11.85546875" style="1" customWidth="1"/>
    <col min="13064" max="13064" width="13.7109375" style="1" customWidth="1"/>
    <col min="13065" max="13065" width="18" style="1" customWidth="1"/>
    <col min="13066" max="13067" width="17.7109375" style="1" customWidth="1"/>
    <col min="13068" max="13312" width="8.7109375" style="1"/>
    <col min="13313" max="13313" width="94.7109375" style="1" customWidth="1"/>
    <col min="13314" max="13314" width="46.7109375" style="1" customWidth="1"/>
    <col min="13315" max="13315" width="1.28515625" style="1" customWidth="1"/>
    <col min="13316" max="13316" width="12.7109375" style="1" customWidth="1"/>
    <col min="13317" max="13317" width="12.5703125" style="1" customWidth="1"/>
    <col min="13318" max="13318" width="14.42578125" style="1" customWidth="1"/>
    <col min="13319" max="13319" width="11.85546875" style="1" customWidth="1"/>
    <col min="13320" max="13320" width="13.7109375" style="1" customWidth="1"/>
    <col min="13321" max="13321" width="18" style="1" customWidth="1"/>
    <col min="13322" max="13323" width="17.7109375" style="1" customWidth="1"/>
    <col min="13324" max="13568" width="8.7109375" style="1"/>
    <col min="13569" max="13569" width="94.7109375" style="1" customWidth="1"/>
    <col min="13570" max="13570" width="46.7109375" style="1" customWidth="1"/>
    <col min="13571" max="13571" width="1.28515625" style="1" customWidth="1"/>
    <col min="13572" max="13572" width="12.7109375" style="1" customWidth="1"/>
    <col min="13573" max="13573" width="12.5703125" style="1" customWidth="1"/>
    <col min="13574" max="13574" width="14.42578125" style="1" customWidth="1"/>
    <col min="13575" max="13575" width="11.85546875" style="1" customWidth="1"/>
    <col min="13576" max="13576" width="13.7109375" style="1" customWidth="1"/>
    <col min="13577" max="13577" width="18" style="1" customWidth="1"/>
    <col min="13578" max="13579" width="17.7109375" style="1" customWidth="1"/>
    <col min="13580" max="13824" width="8.7109375" style="1"/>
    <col min="13825" max="13825" width="94.7109375" style="1" customWidth="1"/>
    <col min="13826" max="13826" width="46.7109375" style="1" customWidth="1"/>
    <col min="13827" max="13827" width="1.28515625" style="1" customWidth="1"/>
    <col min="13828" max="13828" width="12.7109375" style="1" customWidth="1"/>
    <col min="13829" max="13829" width="12.5703125" style="1" customWidth="1"/>
    <col min="13830" max="13830" width="14.42578125" style="1" customWidth="1"/>
    <col min="13831" max="13831" width="11.85546875" style="1" customWidth="1"/>
    <col min="13832" max="13832" width="13.7109375" style="1" customWidth="1"/>
    <col min="13833" max="13833" width="18" style="1" customWidth="1"/>
    <col min="13834" max="13835" width="17.7109375" style="1" customWidth="1"/>
    <col min="13836" max="14080" width="8.7109375" style="1"/>
    <col min="14081" max="14081" width="94.7109375" style="1" customWidth="1"/>
    <col min="14082" max="14082" width="46.7109375" style="1" customWidth="1"/>
    <col min="14083" max="14083" width="1.28515625" style="1" customWidth="1"/>
    <col min="14084" max="14084" width="12.7109375" style="1" customWidth="1"/>
    <col min="14085" max="14085" width="12.5703125" style="1" customWidth="1"/>
    <col min="14086" max="14086" width="14.42578125" style="1" customWidth="1"/>
    <col min="14087" max="14087" width="11.85546875" style="1" customWidth="1"/>
    <col min="14088" max="14088" width="13.7109375" style="1" customWidth="1"/>
    <col min="14089" max="14089" width="18" style="1" customWidth="1"/>
    <col min="14090" max="14091" width="17.7109375" style="1" customWidth="1"/>
    <col min="14092" max="14336" width="8.7109375" style="1"/>
    <col min="14337" max="14337" width="94.7109375" style="1" customWidth="1"/>
    <col min="14338" max="14338" width="46.7109375" style="1" customWidth="1"/>
    <col min="14339" max="14339" width="1.28515625" style="1" customWidth="1"/>
    <col min="14340" max="14340" width="12.7109375" style="1" customWidth="1"/>
    <col min="14341" max="14341" width="12.5703125" style="1" customWidth="1"/>
    <col min="14342" max="14342" width="14.42578125" style="1" customWidth="1"/>
    <col min="14343" max="14343" width="11.85546875" style="1" customWidth="1"/>
    <col min="14344" max="14344" width="13.7109375" style="1" customWidth="1"/>
    <col min="14345" max="14345" width="18" style="1" customWidth="1"/>
    <col min="14346" max="14347" width="17.7109375" style="1" customWidth="1"/>
    <col min="14348" max="14592" width="8.7109375" style="1"/>
    <col min="14593" max="14593" width="94.7109375" style="1" customWidth="1"/>
    <col min="14594" max="14594" width="46.7109375" style="1" customWidth="1"/>
    <col min="14595" max="14595" width="1.28515625" style="1" customWidth="1"/>
    <col min="14596" max="14596" width="12.7109375" style="1" customWidth="1"/>
    <col min="14597" max="14597" width="12.5703125" style="1" customWidth="1"/>
    <col min="14598" max="14598" width="14.42578125" style="1" customWidth="1"/>
    <col min="14599" max="14599" width="11.85546875" style="1" customWidth="1"/>
    <col min="14600" max="14600" width="13.7109375" style="1" customWidth="1"/>
    <col min="14601" max="14601" width="18" style="1" customWidth="1"/>
    <col min="14602" max="14603" width="17.7109375" style="1" customWidth="1"/>
    <col min="14604" max="14848" width="8.7109375" style="1"/>
    <col min="14849" max="14849" width="94.7109375" style="1" customWidth="1"/>
    <col min="14850" max="14850" width="46.7109375" style="1" customWidth="1"/>
    <col min="14851" max="14851" width="1.28515625" style="1" customWidth="1"/>
    <col min="14852" max="14852" width="12.7109375" style="1" customWidth="1"/>
    <col min="14853" max="14853" width="12.5703125" style="1" customWidth="1"/>
    <col min="14854" max="14854" width="14.42578125" style="1" customWidth="1"/>
    <col min="14855" max="14855" width="11.85546875" style="1" customWidth="1"/>
    <col min="14856" max="14856" width="13.7109375" style="1" customWidth="1"/>
    <col min="14857" max="14857" width="18" style="1" customWidth="1"/>
    <col min="14858" max="14859" width="17.7109375" style="1" customWidth="1"/>
    <col min="14860" max="15104" width="8.7109375" style="1"/>
    <col min="15105" max="15105" width="94.7109375" style="1" customWidth="1"/>
    <col min="15106" max="15106" width="46.7109375" style="1" customWidth="1"/>
    <col min="15107" max="15107" width="1.28515625" style="1" customWidth="1"/>
    <col min="15108" max="15108" width="12.7109375" style="1" customWidth="1"/>
    <col min="15109" max="15109" width="12.5703125" style="1" customWidth="1"/>
    <col min="15110" max="15110" width="14.42578125" style="1" customWidth="1"/>
    <col min="15111" max="15111" width="11.85546875" style="1" customWidth="1"/>
    <col min="15112" max="15112" width="13.7109375" style="1" customWidth="1"/>
    <col min="15113" max="15113" width="18" style="1" customWidth="1"/>
    <col min="15114" max="15115" width="17.7109375" style="1" customWidth="1"/>
    <col min="15116" max="15360" width="8.7109375" style="1"/>
    <col min="15361" max="15361" width="94.7109375" style="1" customWidth="1"/>
    <col min="15362" max="15362" width="46.7109375" style="1" customWidth="1"/>
    <col min="15363" max="15363" width="1.28515625" style="1" customWidth="1"/>
    <col min="15364" max="15364" width="12.7109375" style="1" customWidth="1"/>
    <col min="15365" max="15365" width="12.5703125" style="1" customWidth="1"/>
    <col min="15366" max="15366" width="14.42578125" style="1" customWidth="1"/>
    <col min="15367" max="15367" width="11.85546875" style="1" customWidth="1"/>
    <col min="15368" max="15368" width="13.7109375" style="1" customWidth="1"/>
    <col min="15369" max="15369" width="18" style="1" customWidth="1"/>
    <col min="15370" max="15371" width="17.7109375" style="1" customWidth="1"/>
    <col min="15372" max="15616" width="8.7109375" style="1"/>
    <col min="15617" max="15617" width="94.7109375" style="1" customWidth="1"/>
    <col min="15618" max="15618" width="46.7109375" style="1" customWidth="1"/>
    <col min="15619" max="15619" width="1.28515625" style="1" customWidth="1"/>
    <col min="15620" max="15620" width="12.7109375" style="1" customWidth="1"/>
    <col min="15621" max="15621" width="12.5703125" style="1" customWidth="1"/>
    <col min="15622" max="15622" width="14.42578125" style="1" customWidth="1"/>
    <col min="15623" max="15623" width="11.85546875" style="1" customWidth="1"/>
    <col min="15624" max="15624" width="13.7109375" style="1" customWidth="1"/>
    <col min="15625" max="15625" width="18" style="1" customWidth="1"/>
    <col min="15626" max="15627" width="17.7109375" style="1" customWidth="1"/>
    <col min="15628" max="15872" width="8.7109375" style="1"/>
    <col min="15873" max="15873" width="94.7109375" style="1" customWidth="1"/>
    <col min="15874" max="15874" width="46.7109375" style="1" customWidth="1"/>
    <col min="15875" max="15875" width="1.28515625" style="1" customWidth="1"/>
    <col min="15876" max="15876" width="12.7109375" style="1" customWidth="1"/>
    <col min="15877" max="15877" width="12.5703125" style="1" customWidth="1"/>
    <col min="15878" max="15878" width="14.42578125" style="1" customWidth="1"/>
    <col min="15879" max="15879" width="11.85546875" style="1" customWidth="1"/>
    <col min="15880" max="15880" width="13.7109375" style="1" customWidth="1"/>
    <col min="15881" max="15881" width="18" style="1" customWidth="1"/>
    <col min="15882" max="15883" width="17.7109375" style="1" customWidth="1"/>
    <col min="15884" max="16128" width="8.7109375" style="1"/>
    <col min="16129" max="16129" width="94.7109375" style="1" customWidth="1"/>
    <col min="16130" max="16130" width="46.7109375" style="1" customWidth="1"/>
    <col min="16131" max="16131" width="1.28515625" style="1" customWidth="1"/>
    <col min="16132" max="16132" width="12.7109375" style="1" customWidth="1"/>
    <col min="16133" max="16133" width="12.5703125" style="1" customWidth="1"/>
    <col min="16134" max="16134" width="14.42578125" style="1" customWidth="1"/>
    <col min="16135" max="16135" width="11.85546875" style="1" customWidth="1"/>
    <col min="16136" max="16136" width="13.7109375" style="1" customWidth="1"/>
    <col min="16137" max="16137" width="18" style="1" customWidth="1"/>
    <col min="16138" max="16139" width="17.7109375" style="1" customWidth="1"/>
    <col min="16140" max="16384" width="8.7109375" style="1"/>
  </cols>
  <sheetData>
    <row r="1" spans="1:12" ht="4.5" customHeight="1" thickBot="1">
      <c r="A1" s="455"/>
      <c r="B1" s="455"/>
      <c r="C1" s="455"/>
      <c r="D1" s="456"/>
      <c r="E1" s="456"/>
      <c r="F1" s="456"/>
      <c r="G1" s="456"/>
      <c r="H1" s="456"/>
      <c r="I1" s="456"/>
    </row>
    <row r="2" spans="1:12" s="459" customFormat="1" ht="15" customHeight="1" thickBot="1">
      <c r="A2" s="1517" t="s">
        <v>99</v>
      </c>
      <c r="B2" s="1518"/>
      <c r="C2" s="1519"/>
      <c r="D2" s="457"/>
      <c r="E2" s="457"/>
      <c r="F2" s="457"/>
      <c r="G2" s="457"/>
      <c r="H2" s="457"/>
      <c r="I2" s="457"/>
      <c r="J2" s="458"/>
      <c r="K2" s="458"/>
    </row>
    <row r="3" spans="1:12" s="459" customFormat="1" ht="4.5" customHeight="1" thickBot="1">
      <c r="A3" s="460"/>
      <c r="B3" s="460"/>
      <c r="C3" s="460"/>
      <c r="D3" s="461"/>
      <c r="E3" s="461"/>
      <c r="F3" s="461"/>
      <c r="G3" s="461"/>
      <c r="H3" s="461"/>
      <c r="I3" s="461"/>
      <c r="J3" s="458"/>
      <c r="K3" s="458"/>
    </row>
    <row r="4" spans="1:12" s="459" customFormat="1" ht="15" customHeight="1" thickBot="1">
      <c r="A4" s="1517" t="s">
        <v>551</v>
      </c>
      <c r="B4" s="1518"/>
      <c r="C4" s="1519"/>
      <c r="D4" s="462"/>
      <c r="E4" s="463"/>
      <c r="F4" s="463"/>
      <c r="G4" s="463"/>
      <c r="H4" s="463"/>
      <c r="I4" s="463"/>
      <c r="J4" s="458"/>
      <c r="K4" s="458"/>
    </row>
    <row r="5" spans="1:12" s="459" customFormat="1" ht="4.5" customHeight="1" thickBot="1">
      <c r="A5" s="464"/>
      <c r="B5" s="464"/>
      <c r="C5" s="464"/>
      <c r="D5" s="465"/>
      <c r="E5" s="466"/>
      <c r="F5" s="466"/>
      <c r="G5" s="466"/>
      <c r="H5" s="466"/>
      <c r="I5" s="466"/>
      <c r="J5" s="458"/>
      <c r="K5" s="458"/>
    </row>
    <row r="6" spans="1:12" s="459" customFormat="1" ht="15" customHeight="1" thickBot="1">
      <c r="A6" s="1496" t="s">
        <v>190</v>
      </c>
      <c r="B6" s="1497"/>
      <c r="C6" s="1498"/>
      <c r="D6" s="462"/>
      <c r="E6" s="467"/>
      <c r="F6" s="467"/>
      <c r="G6" s="467"/>
      <c r="H6" s="467"/>
      <c r="I6" s="467"/>
      <c r="J6" s="458"/>
      <c r="K6" s="458"/>
    </row>
    <row r="7" spans="1:12" s="459" customFormat="1" ht="15" customHeight="1">
      <c r="A7" s="1520" t="s">
        <v>47</v>
      </c>
      <c r="B7" s="1513"/>
      <c r="C7" s="1521"/>
      <c r="D7" s="465"/>
      <c r="E7" s="466"/>
      <c r="F7" s="466"/>
      <c r="G7" s="466"/>
      <c r="H7" s="466"/>
      <c r="I7" s="466"/>
      <c r="J7" s="458"/>
      <c r="K7" s="458"/>
    </row>
    <row r="8" spans="1:12" s="459" customFormat="1" ht="15" customHeight="1">
      <c r="A8" s="1505" t="s">
        <v>48</v>
      </c>
      <c r="B8" s="1506"/>
      <c r="C8" s="1507"/>
      <c r="D8" s="468"/>
      <c r="E8" s="463"/>
      <c r="F8" s="463"/>
      <c r="G8" s="463"/>
      <c r="H8" s="463"/>
      <c r="I8" s="463"/>
      <c r="J8" s="458"/>
      <c r="K8" s="458"/>
    </row>
    <row r="9" spans="1:12" s="458" customFormat="1" ht="15" customHeight="1">
      <c r="A9" s="1505" t="s">
        <v>49</v>
      </c>
      <c r="B9" s="1506"/>
      <c r="C9" s="1507"/>
      <c r="D9" s="465"/>
      <c r="E9" s="465"/>
      <c r="F9" s="465"/>
      <c r="G9" s="465"/>
      <c r="H9" s="465"/>
      <c r="I9" s="465"/>
      <c r="L9" s="459"/>
    </row>
    <row r="10" spans="1:12" s="458" customFormat="1" ht="15" customHeight="1">
      <c r="A10" s="1505" t="s">
        <v>50</v>
      </c>
      <c r="B10" s="1506"/>
      <c r="C10" s="1507"/>
      <c r="D10" s="469"/>
      <c r="E10" s="469"/>
      <c r="F10" s="469"/>
      <c r="G10" s="469"/>
      <c r="H10" s="469"/>
      <c r="I10" s="469"/>
      <c r="L10" s="459"/>
    </row>
    <row r="11" spans="1:12" s="459" customFormat="1" ht="15" customHeight="1">
      <c r="A11" s="470" t="s">
        <v>51</v>
      </c>
      <c r="B11" s="1515" t="s">
        <v>52</v>
      </c>
      <c r="C11" s="1507"/>
      <c r="D11" s="471"/>
      <c r="E11" s="471"/>
      <c r="F11" s="471"/>
      <c r="G11" s="471"/>
      <c r="H11" s="471"/>
      <c r="I11" s="471"/>
      <c r="J11" s="458"/>
      <c r="K11" s="458"/>
    </row>
    <row r="12" spans="1:12" s="459" customFormat="1" ht="15" customHeight="1">
      <c r="A12" s="1505" t="s">
        <v>53</v>
      </c>
      <c r="B12" s="1506"/>
      <c r="C12" s="1507"/>
      <c r="D12" s="469"/>
      <c r="E12" s="469"/>
      <c r="F12" s="469"/>
      <c r="G12" s="469"/>
      <c r="H12" s="469"/>
      <c r="I12" s="469"/>
      <c r="J12" s="458"/>
      <c r="K12" s="458"/>
    </row>
    <row r="13" spans="1:12" s="459" customFormat="1" ht="15" customHeight="1">
      <c r="A13" s="1505" t="s">
        <v>54</v>
      </c>
      <c r="B13" s="1506"/>
      <c r="C13" s="1507"/>
      <c r="D13" s="472"/>
      <c r="E13" s="472"/>
      <c r="F13" s="472"/>
      <c r="G13" s="472"/>
      <c r="H13" s="472"/>
      <c r="I13" s="472"/>
      <c r="J13" s="458"/>
      <c r="K13" s="458"/>
    </row>
    <row r="14" spans="1:12" s="459" customFormat="1" ht="15" customHeight="1">
      <c r="A14" s="1505" t="s">
        <v>55</v>
      </c>
      <c r="B14" s="1506"/>
      <c r="C14" s="1507"/>
      <c r="D14" s="469"/>
      <c r="E14" s="469"/>
      <c r="F14" s="469"/>
      <c r="G14" s="469"/>
      <c r="H14" s="469"/>
      <c r="I14" s="469"/>
      <c r="J14" s="458"/>
      <c r="K14" s="458"/>
    </row>
    <row r="15" spans="1:12" s="459" customFormat="1" ht="15" customHeight="1">
      <c r="A15" s="1505" t="s">
        <v>56</v>
      </c>
      <c r="B15" s="1506"/>
      <c r="C15" s="1507"/>
      <c r="D15" s="472"/>
      <c r="E15" s="472"/>
      <c r="F15" s="472"/>
      <c r="G15" s="472"/>
      <c r="H15" s="472"/>
      <c r="I15" s="472"/>
      <c r="J15" s="458"/>
      <c r="K15" s="458"/>
    </row>
    <row r="16" spans="1:12" s="459" customFormat="1" ht="15" customHeight="1">
      <c r="A16" s="1505" t="s">
        <v>57</v>
      </c>
      <c r="B16" s="1506"/>
      <c r="C16" s="1507"/>
      <c r="D16" s="473"/>
      <c r="E16" s="473"/>
      <c r="F16" s="473"/>
      <c r="G16" s="473"/>
      <c r="H16" s="473"/>
      <c r="I16" s="473"/>
      <c r="J16" s="458"/>
      <c r="K16" s="458"/>
    </row>
    <row r="17" spans="1:11" s="459" customFormat="1" ht="15" customHeight="1" thickBot="1">
      <c r="A17" s="1508" t="s">
        <v>58</v>
      </c>
      <c r="B17" s="1509"/>
      <c r="C17" s="1510"/>
      <c r="D17" s="471"/>
      <c r="E17" s="471"/>
      <c r="F17" s="471"/>
      <c r="G17" s="471"/>
      <c r="H17" s="471"/>
      <c r="I17" s="471"/>
      <c r="J17" s="458"/>
      <c r="K17" s="458"/>
    </row>
    <row r="18" spans="1:11" s="459" customFormat="1" ht="4.5" customHeight="1" thickBot="1">
      <c r="A18" s="1511"/>
      <c r="B18" s="1511"/>
      <c r="C18" s="1511"/>
      <c r="D18" s="473"/>
      <c r="E18" s="473"/>
      <c r="F18" s="473"/>
      <c r="G18" s="473"/>
      <c r="H18" s="473"/>
      <c r="I18" s="473"/>
      <c r="J18" s="458"/>
      <c r="K18" s="458"/>
    </row>
    <row r="19" spans="1:11" s="459" customFormat="1" ht="12.75" customHeight="1" thickBot="1">
      <c r="A19" s="1496" t="s">
        <v>189</v>
      </c>
      <c r="B19" s="1497"/>
      <c r="C19" s="1498"/>
      <c r="D19" s="472"/>
      <c r="E19" s="472"/>
      <c r="F19" s="472"/>
      <c r="G19" s="472"/>
      <c r="H19" s="472"/>
      <c r="I19" s="472"/>
      <c r="J19" s="458"/>
      <c r="K19" s="458"/>
    </row>
    <row r="20" spans="1:11" s="459" customFormat="1" ht="15" customHeight="1">
      <c r="A20" s="1512" t="s">
        <v>59</v>
      </c>
      <c r="B20" s="1513"/>
      <c r="C20" s="1514"/>
      <c r="D20" s="473"/>
      <c r="E20" s="473"/>
      <c r="F20" s="473"/>
      <c r="G20" s="473"/>
      <c r="H20" s="473"/>
      <c r="I20" s="473"/>
      <c r="J20" s="458"/>
      <c r="K20" s="458"/>
    </row>
    <row r="21" spans="1:11" s="459" customFormat="1" ht="15" customHeight="1">
      <c r="A21" s="1515" t="s">
        <v>100</v>
      </c>
      <c r="B21" s="1506"/>
      <c r="C21" s="1516"/>
      <c r="D21" s="471"/>
      <c r="E21" s="471"/>
      <c r="F21" s="471"/>
      <c r="G21" s="471"/>
      <c r="H21" s="471"/>
      <c r="I21" s="471"/>
      <c r="J21" s="458"/>
      <c r="K21" s="458"/>
    </row>
    <row r="22" spans="1:11" s="459" customFormat="1" ht="15" customHeight="1">
      <c r="A22" s="1515" t="s">
        <v>60</v>
      </c>
      <c r="B22" s="1506"/>
      <c r="C22" s="1516"/>
      <c r="D22" s="473"/>
      <c r="E22" s="473"/>
      <c r="F22" s="474"/>
      <c r="G22" s="474"/>
      <c r="H22" s="473"/>
      <c r="I22" s="473"/>
      <c r="J22" s="458"/>
      <c r="K22" s="458"/>
    </row>
    <row r="23" spans="1:11" s="459" customFormat="1" ht="15" customHeight="1">
      <c r="A23" s="1515" t="s">
        <v>61</v>
      </c>
      <c r="B23" s="1506"/>
      <c r="C23" s="1516"/>
      <c r="D23" s="475"/>
      <c r="E23" s="475"/>
      <c r="F23" s="471"/>
      <c r="G23" s="476"/>
      <c r="H23" s="476"/>
      <c r="I23" s="476"/>
      <c r="J23" s="458"/>
      <c r="K23" s="458"/>
    </row>
    <row r="24" spans="1:11" s="459" customFormat="1" ht="15" customHeight="1">
      <c r="A24" s="1515" t="s">
        <v>62</v>
      </c>
      <c r="B24" s="1506"/>
      <c r="C24" s="1516"/>
      <c r="D24" s="473"/>
      <c r="E24" s="473"/>
      <c r="F24" s="473"/>
      <c r="G24" s="473"/>
      <c r="H24" s="473"/>
      <c r="I24" s="473"/>
      <c r="J24" s="458"/>
      <c r="K24" s="458"/>
    </row>
    <row r="25" spans="1:11" s="459" customFormat="1" ht="15" customHeight="1">
      <c r="A25" s="1515" t="s">
        <v>63</v>
      </c>
      <c r="B25" s="1506"/>
      <c r="C25" s="1516"/>
      <c r="D25" s="477"/>
      <c r="E25" s="477"/>
      <c r="F25" s="477"/>
      <c r="G25" s="477"/>
      <c r="H25" s="477"/>
      <c r="I25" s="477"/>
      <c r="J25" s="458"/>
      <c r="K25" s="458"/>
    </row>
    <row r="26" spans="1:11" s="459" customFormat="1" ht="4.5" customHeight="1" thickBot="1">
      <c r="A26" s="478"/>
      <c r="B26" s="478"/>
      <c r="C26" s="464"/>
      <c r="D26" s="473"/>
      <c r="E26" s="473"/>
      <c r="F26" s="473"/>
      <c r="G26" s="473"/>
      <c r="H26" s="473"/>
      <c r="I26" s="473"/>
      <c r="J26" s="458"/>
      <c r="K26" s="458"/>
    </row>
    <row r="27" spans="1:11" s="459" customFormat="1" ht="15" customHeight="1" thickBot="1">
      <c r="A27" s="1496" t="s">
        <v>188</v>
      </c>
      <c r="B27" s="1497"/>
      <c r="C27" s="1498"/>
      <c r="D27" s="472"/>
      <c r="E27" s="472"/>
      <c r="F27" s="472"/>
      <c r="G27" s="472"/>
      <c r="H27" s="472"/>
      <c r="I27" s="472"/>
      <c r="J27" s="458"/>
      <c r="K27" s="458"/>
    </row>
    <row r="28" spans="1:11" s="459" customFormat="1" ht="15" customHeight="1">
      <c r="A28" s="1499" t="s">
        <v>64</v>
      </c>
      <c r="B28" s="1500"/>
      <c r="C28" s="1501"/>
      <c r="D28" s="473"/>
      <c r="E28" s="473"/>
      <c r="F28" s="473"/>
      <c r="G28" s="473"/>
      <c r="H28" s="473"/>
      <c r="I28" s="473"/>
      <c r="J28" s="458"/>
      <c r="K28" s="458"/>
    </row>
    <row r="29" spans="1:11" s="459" customFormat="1" ht="15" customHeight="1">
      <c r="A29" s="1493" t="s">
        <v>65</v>
      </c>
      <c r="B29" s="1494"/>
      <c r="C29" s="1495"/>
      <c r="D29" s="471"/>
      <c r="E29" s="471"/>
      <c r="F29" s="471"/>
      <c r="G29" s="471"/>
      <c r="H29" s="471"/>
      <c r="I29" s="471"/>
      <c r="J29" s="458"/>
      <c r="K29" s="458"/>
    </row>
    <row r="30" spans="1:11" s="459" customFormat="1" ht="15" customHeight="1">
      <c r="A30" s="1502" t="s">
        <v>66</v>
      </c>
      <c r="B30" s="1503"/>
      <c r="C30" s="1504"/>
      <c r="D30" s="458"/>
      <c r="E30" s="458"/>
      <c r="F30" s="458"/>
      <c r="G30" s="458"/>
      <c r="H30" s="458"/>
      <c r="I30" s="458"/>
      <c r="J30" s="458"/>
      <c r="K30" s="458"/>
    </row>
    <row r="31" spans="1:11" s="459" customFormat="1" ht="15" customHeight="1">
      <c r="A31" s="1502" t="s">
        <v>67</v>
      </c>
      <c r="B31" s="1503"/>
      <c r="C31" s="1504"/>
      <c r="D31" s="458"/>
      <c r="E31" s="458"/>
      <c r="F31" s="458"/>
      <c r="G31" s="458"/>
      <c r="H31" s="458"/>
      <c r="I31" s="458"/>
      <c r="J31" s="458"/>
      <c r="K31" s="458"/>
    </row>
    <row r="32" spans="1:11" s="459" customFormat="1" ht="15" customHeight="1">
      <c r="A32" s="1502" t="s">
        <v>68</v>
      </c>
      <c r="B32" s="1503"/>
      <c r="C32" s="1504"/>
      <c r="D32" s="458"/>
      <c r="E32" s="458"/>
      <c r="F32" s="458"/>
      <c r="G32" s="458"/>
      <c r="H32" s="458"/>
      <c r="I32" s="458"/>
      <c r="J32" s="458"/>
      <c r="K32" s="458"/>
    </row>
    <row r="33" spans="1:11" s="459" customFormat="1" ht="15" customHeight="1">
      <c r="A33" s="1502" t="s">
        <v>69</v>
      </c>
      <c r="B33" s="1503"/>
      <c r="C33" s="1504"/>
      <c r="D33" s="458"/>
      <c r="E33" s="458"/>
      <c r="F33" s="458"/>
      <c r="G33" s="458"/>
      <c r="H33" s="458"/>
      <c r="I33" s="458"/>
      <c r="J33" s="458"/>
      <c r="K33" s="458"/>
    </row>
    <row r="34" spans="1:11" s="459" customFormat="1" ht="15" customHeight="1">
      <c r="A34" s="1502" t="s">
        <v>70</v>
      </c>
      <c r="B34" s="1503"/>
      <c r="C34" s="1504"/>
      <c r="D34" s="458"/>
      <c r="E34" s="458"/>
      <c r="F34" s="458"/>
      <c r="G34" s="458"/>
      <c r="H34" s="458"/>
      <c r="I34" s="458"/>
      <c r="J34" s="458"/>
      <c r="K34" s="458"/>
    </row>
    <row r="35" spans="1:11" ht="15" customHeight="1">
      <c r="A35" s="1502" t="s">
        <v>71</v>
      </c>
      <c r="B35" s="1503"/>
      <c r="C35" s="1504"/>
    </row>
    <row r="36" spans="1:11" ht="15" customHeight="1">
      <c r="A36" s="1502" t="s">
        <v>72</v>
      </c>
      <c r="B36" s="1503"/>
      <c r="C36" s="1504"/>
    </row>
    <row r="37" spans="1:11" ht="4.5" customHeight="1" thickBot="1">
      <c r="A37" s="479"/>
      <c r="B37" s="479"/>
      <c r="C37" s="479"/>
    </row>
    <row r="38" spans="1:11" ht="15" customHeight="1" thickBot="1">
      <c r="A38" s="1496" t="s">
        <v>187</v>
      </c>
      <c r="B38" s="1497"/>
      <c r="C38" s="1498"/>
    </row>
    <row r="39" spans="1:11" ht="15" customHeight="1">
      <c r="A39" s="1499" t="s">
        <v>73</v>
      </c>
      <c r="B39" s="1500"/>
      <c r="C39" s="1501"/>
    </row>
    <row r="40" spans="1:11" ht="15" customHeight="1">
      <c r="A40" s="1493" t="s">
        <v>74</v>
      </c>
      <c r="B40" s="1494"/>
      <c r="C40" s="1495"/>
    </row>
    <row r="41" spans="1:11" ht="15" customHeight="1">
      <c r="A41" s="1493" t="s">
        <v>75</v>
      </c>
      <c r="B41" s="1494"/>
      <c r="C41" s="1495"/>
    </row>
    <row r="42" spans="1:11" ht="15" customHeight="1">
      <c r="A42" s="1493" t="s">
        <v>76</v>
      </c>
      <c r="B42" s="1494"/>
      <c r="C42" s="1495"/>
    </row>
    <row r="43" spans="1:11" ht="15" customHeight="1">
      <c r="A43" s="1493" t="s">
        <v>77</v>
      </c>
      <c r="B43" s="1494"/>
      <c r="C43" s="1495"/>
    </row>
    <row r="44" spans="1:11" ht="15" customHeight="1">
      <c r="A44" s="1493" t="s">
        <v>78</v>
      </c>
      <c r="B44" s="1494"/>
      <c r="C44" s="1495"/>
    </row>
    <row r="45" spans="1:11" ht="15" customHeight="1">
      <c r="A45" s="480"/>
      <c r="B45" s="480"/>
      <c r="C45" s="480"/>
    </row>
    <row r="46" spans="1:11" ht="4.5" customHeight="1" thickBot="1">
      <c r="A46" s="481"/>
      <c r="B46" s="480"/>
      <c r="C46" s="481"/>
    </row>
    <row r="47" spans="1:11" ht="15" customHeight="1" thickBot="1">
      <c r="A47" s="1496" t="s">
        <v>186</v>
      </c>
      <c r="B47" s="1497"/>
      <c r="C47" s="1498"/>
    </row>
    <row r="48" spans="1:11" ht="15" customHeight="1">
      <c r="A48" s="482" t="s">
        <v>79</v>
      </c>
      <c r="B48" s="483"/>
      <c r="C48" s="484"/>
    </row>
    <row r="49" spans="1:3" ht="15" customHeight="1">
      <c r="A49" s="1493" t="s">
        <v>80</v>
      </c>
      <c r="B49" s="1494"/>
      <c r="C49" s="1495"/>
    </row>
    <row r="50" spans="1:3" ht="15" customHeight="1">
      <c r="A50" s="1493" t="s">
        <v>81</v>
      </c>
      <c r="B50" s="1494"/>
      <c r="C50" s="1495"/>
    </row>
    <row r="51" spans="1:3" ht="15" customHeight="1">
      <c r="A51" s="1493" t="s">
        <v>82</v>
      </c>
      <c r="B51" s="1494"/>
      <c r="C51" s="1495"/>
    </row>
    <row r="52" spans="1:3" ht="15" customHeight="1">
      <c r="A52" s="1493" t="s">
        <v>83</v>
      </c>
      <c r="B52" s="1494"/>
      <c r="C52" s="1495"/>
    </row>
    <row r="53" spans="1:3" ht="15" customHeight="1">
      <c r="A53" s="1493" t="s">
        <v>84</v>
      </c>
      <c r="B53" s="1494"/>
      <c r="C53" s="1495"/>
    </row>
    <row r="54" spans="1:3" ht="15" customHeight="1">
      <c r="A54" s="1493" t="s">
        <v>85</v>
      </c>
      <c r="B54" s="1494"/>
      <c r="C54" s="1495"/>
    </row>
    <row r="55" spans="1:3" ht="15" customHeight="1">
      <c r="A55" s="1493" t="s">
        <v>86</v>
      </c>
      <c r="B55" s="1494"/>
      <c r="C55" s="1495"/>
    </row>
    <row r="56" spans="1:3" ht="15" customHeight="1">
      <c r="A56" s="1493" t="s">
        <v>87</v>
      </c>
      <c r="B56" s="1494"/>
      <c r="C56" s="1495"/>
    </row>
    <row r="57" spans="1:3" ht="15" customHeight="1">
      <c r="A57" s="1493" t="s">
        <v>88</v>
      </c>
      <c r="B57" s="1494"/>
      <c r="C57" s="1495"/>
    </row>
    <row r="58" spans="1:3" ht="15" customHeight="1">
      <c r="A58" s="485" t="s">
        <v>51</v>
      </c>
      <c r="B58" s="1493" t="s">
        <v>52</v>
      </c>
      <c r="C58" s="1495"/>
    </row>
    <row r="59" spans="1:3" ht="4.5" customHeight="1" thickBot="1">
      <c r="A59" s="480"/>
      <c r="B59" s="481"/>
      <c r="C59" s="481"/>
    </row>
    <row r="60" spans="1:3" ht="15" customHeight="1" thickBot="1">
      <c r="A60" s="1496" t="s">
        <v>89</v>
      </c>
      <c r="B60" s="1497"/>
      <c r="C60" s="1498"/>
    </row>
    <row r="61" spans="1:3" ht="15" customHeight="1">
      <c r="A61" s="1499" t="s">
        <v>90</v>
      </c>
      <c r="B61" s="1500"/>
      <c r="C61" s="1501"/>
    </row>
    <row r="62" spans="1:3" ht="15" customHeight="1">
      <c r="A62" s="1493" t="s">
        <v>91</v>
      </c>
      <c r="B62" s="1494"/>
      <c r="C62" s="1495"/>
    </row>
    <row r="63" spans="1:3" ht="15" customHeight="1">
      <c r="A63" s="1493" t="s">
        <v>92</v>
      </c>
      <c r="B63" s="1494"/>
      <c r="C63" s="1495"/>
    </row>
    <row r="64" spans="1:3" ht="15" customHeight="1">
      <c r="A64" s="1493" t="s">
        <v>93</v>
      </c>
      <c r="B64" s="1494"/>
      <c r="C64" s="1495"/>
    </row>
    <row r="65" spans="1:3" ht="15" customHeight="1">
      <c r="A65" s="1493" t="s">
        <v>94</v>
      </c>
      <c r="B65" s="1494"/>
      <c r="C65" s="1495"/>
    </row>
    <row r="66" spans="1:3" ht="15" customHeight="1">
      <c r="A66" s="1493" t="s">
        <v>95</v>
      </c>
      <c r="B66" s="1494"/>
      <c r="C66" s="1495"/>
    </row>
    <row r="67" spans="1:3" ht="4.5" customHeight="1" thickBot="1">
      <c r="A67" s="481"/>
      <c r="B67" s="480"/>
      <c r="C67" s="481"/>
    </row>
    <row r="68" spans="1:3" ht="15" customHeight="1" thickBot="1">
      <c r="A68" s="1496" t="s">
        <v>101</v>
      </c>
      <c r="B68" s="1497"/>
      <c r="C68" s="1498"/>
    </row>
    <row r="69" spans="1:3" ht="15" customHeight="1">
      <c r="A69" s="1499" t="s">
        <v>96</v>
      </c>
      <c r="B69" s="1500"/>
      <c r="C69" s="1501"/>
    </row>
    <row r="70" spans="1:3" ht="15" customHeight="1" thickBot="1">
      <c r="A70" s="1490" t="s">
        <v>97</v>
      </c>
      <c r="B70" s="1491"/>
      <c r="C70" s="1492"/>
    </row>
    <row r="71" spans="1:3" ht="15" customHeight="1">
      <c r="A71" s="480"/>
      <c r="B71" s="480"/>
      <c r="C71" s="480"/>
    </row>
    <row r="72" spans="1:3" ht="15" customHeight="1">
      <c r="A72" s="480"/>
      <c r="B72" s="480"/>
      <c r="C72" s="480"/>
    </row>
    <row r="73" spans="1:3" ht="15" customHeight="1">
      <c r="A73" s="480"/>
      <c r="B73" s="480"/>
      <c r="C73" s="480"/>
    </row>
    <row r="74" spans="1:3" ht="15" customHeight="1">
      <c r="A74" s="464"/>
      <c r="B74" s="464"/>
      <c r="C74" s="464"/>
    </row>
    <row r="75" spans="1:3" ht="23.25" customHeight="1">
      <c r="A75" s="168" t="s">
        <v>17</v>
      </c>
      <c r="B75" s="168" t="s">
        <v>106</v>
      </c>
      <c r="C75" s="168"/>
    </row>
    <row r="76" spans="1:3" ht="15" customHeight="1">
      <c r="A76" s="486" t="s">
        <v>552</v>
      </c>
      <c r="B76" s="487" t="s">
        <v>553</v>
      </c>
      <c r="C76" s="168"/>
    </row>
    <row r="77" spans="1:3" ht="35.25" customHeight="1">
      <c r="A77" s="486" t="s">
        <v>554</v>
      </c>
      <c r="B77" s="487" t="s">
        <v>555</v>
      </c>
      <c r="C77" s="455"/>
    </row>
    <row r="78" spans="1:3" ht="15" customHeight="1">
      <c r="A78" s="455"/>
      <c r="B78" s="455"/>
      <c r="C78" s="455"/>
    </row>
    <row r="79" spans="1:3" ht="15">
      <c r="A79" s="455"/>
      <c r="B79" s="455"/>
      <c r="C79" s="455"/>
    </row>
  </sheetData>
  <mergeCells count="60">
    <mergeCell ref="A15:C15"/>
    <mergeCell ref="A2:C2"/>
    <mergeCell ref="A4:C4"/>
    <mergeCell ref="A6:C6"/>
    <mergeCell ref="A7:C7"/>
    <mergeCell ref="A8:C8"/>
    <mergeCell ref="A9:C9"/>
    <mergeCell ref="A10:C10"/>
    <mergeCell ref="B11:C11"/>
    <mergeCell ref="A12:C12"/>
    <mergeCell ref="A13:C13"/>
    <mergeCell ref="A14:C14"/>
    <mergeCell ref="A28:C28"/>
    <mergeCell ref="A16:C16"/>
    <mergeCell ref="A17:C17"/>
    <mergeCell ref="A18:C18"/>
    <mergeCell ref="A19:C19"/>
    <mergeCell ref="A20:C20"/>
    <mergeCell ref="A21:C21"/>
    <mergeCell ref="A22:C22"/>
    <mergeCell ref="A23:C23"/>
    <mergeCell ref="A24:C24"/>
    <mergeCell ref="A25:C25"/>
    <mergeCell ref="A27:C27"/>
    <mergeCell ref="A41:C41"/>
    <mergeCell ref="A29:C29"/>
    <mergeCell ref="A30:C30"/>
    <mergeCell ref="A31:C31"/>
    <mergeCell ref="A32:C32"/>
    <mergeCell ref="A33:C33"/>
    <mergeCell ref="A34:C34"/>
    <mergeCell ref="A35:C35"/>
    <mergeCell ref="A36:C36"/>
    <mergeCell ref="A38:C38"/>
    <mergeCell ref="A39:C39"/>
    <mergeCell ref="A40:C40"/>
    <mergeCell ref="A56:C56"/>
    <mergeCell ref="A42:C42"/>
    <mergeCell ref="A43:C43"/>
    <mergeCell ref="A44:C44"/>
    <mergeCell ref="A47:C47"/>
    <mergeCell ref="A49:C49"/>
    <mergeCell ref="A50:C50"/>
    <mergeCell ref="A51:C51"/>
    <mergeCell ref="A52:C52"/>
    <mergeCell ref="A53:C53"/>
    <mergeCell ref="A54:C54"/>
    <mergeCell ref="A55:C55"/>
    <mergeCell ref="A70:C70"/>
    <mergeCell ref="A57:C57"/>
    <mergeCell ref="B58:C58"/>
    <mergeCell ref="A60:C60"/>
    <mergeCell ref="A61:C61"/>
    <mergeCell ref="A62:C62"/>
    <mergeCell ref="A63:C63"/>
    <mergeCell ref="A64:C64"/>
    <mergeCell ref="A65:C65"/>
    <mergeCell ref="A66:C66"/>
    <mergeCell ref="A68:C68"/>
    <mergeCell ref="A69:C69"/>
  </mergeCells>
  <conditionalFormatting sqref="A6:C6 A4:C4">
    <cfRule type="cellIs" dxfId="2"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86" fitToHeight="2" orientation="landscape" r:id="rId1"/>
  <headerFooter scaleWithDoc="0" alignWithMargins="0">
    <oddHeader>&amp;L&amp;G&amp;R
&amp;G</oddHeader>
    <oddFooter>&amp;R&amp;G</oddFooter>
  </headerFooter>
  <rowBreaks count="1" manualBreakCount="1">
    <brk id="41" max="2" man="1"/>
  </rowBreaks>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pageSetUpPr fitToPage="1"/>
  </sheetPr>
  <dimension ref="A1:C36"/>
  <sheetViews>
    <sheetView showGridLines="0" view="pageBreakPreview" zoomScaleSheetLayoutView="100" workbookViewId="0">
      <selection activeCell="A24" sqref="A24:B24"/>
    </sheetView>
  </sheetViews>
  <sheetFormatPr baseColWidth="10" defaultRowHeight="13.5"/>
  <cols>
    <col min="1" max="1" width="59.7109375" style="9" customWidth="1"/>
    <col min="2" max="2" width="91.140625" style="9" customWidth="1"/>
    <col min="3" max="3" width="3" style="9" customWidth="1"/>
    <col min="4" max="256" width="11.42578125" style="9"/>
    <col min="257" max="257" width="59.7109375" style="9" customWidth="1"/>
    <col min="258" max="258" width="91.140625" style="9" customWidth="1"/>
    <col min="259" max="259" width="3" style="9" customWidth="1"/>
    <col min="260" max="512" width="11.42578125" style="9"/>
    <col min="513" max="513" width="59.7109375" style="9" customWidth="1"/>
    <col min="514" max="514" width="91.140625" style="9" customWidth="1"/>
    <col min="515" max="515" width="3" style="9" customWidth="1"/>
    <col min="516" max="768" width="11.42578125" style="9"/>
    <col min="769" max="769" width="59.7109375" style="9" customWidth="1"/>
    <col min="770" max="770" width="91.140625" style="9" customWidth="1"/>
    <col min="771" max="771" width="3" style="9" customWidth="1"/>
    <col min="772" max="1024" width="11.42578125" style="9"/>
    <col min="1025" max="1025" width="59.7109375" style="9" customWidth="1"/>
    <col min="1026" max="1026" width="91.140625" style="9" customWidth="1"/>
    <col min="1027" max="1027" width="3" style="9" customWidth="1"/>
    <col min="1028" max="1280" width="11.42578125" style="9"/>
    <col min="1281" max="1281" width="59.7109375" style="9" customWidth="1"/>
    <col min="1282" max="1282" width="91.140625" style="9" customWidth="1"/>
    <col min="1283" max="1283" width="3" style="9" customWidth="1"/>
    <col min="1284" max="1536" width="11.42578125" style="9"/>
    <col min="1537" max="1537" width="59.7109375" style="9" customWidth="1"/>
    <col min="1538" max="1538" width="91.140625" style="9" customWidth="1"/>
    <col min="1539" max="1539" width="3" style="9" customWidth="1"/>
    <col min="1540" max="1792" width="11.42578125" style="9"/>
    <col min="1793" max="1793" width="59.7109375" style="9" customWidth="1"/>
    <col min="1794" max="1794" width="91.140625" style="9" customWidth="1"/>
    <col min="1795" max="1795" width="3" style="9" customWidth="1"/>
    <col min="1796" max="2048" width="11.42578125" style="9"/>
    <col min="2049" max="2049" width="59.7109375" style="9" customWidth="1"/>
    <col min="2050" max="2050" width="91.140625" style="9" customWidth="1"/>
    <col min="2051" max="2051" width="3" style="9" customWidth="1"/>
    <col min="2052" max="2304" width="11.42578125" style="9"/>
    <col min="2305" max="2305" width="59.7109375" style="9" customWidth="1"/>
    <col min="2306" max="2306" width="91.140625" style="9" customWidth="1"/>
    <col min="2307" max="2307" width="3" style="9" customWidth="1"/>
    <col min="2308" max="2560" width="11.42578125" style="9"/>
    <col min="2561" max="2561" width="59.7109375" style="9" customWidth="1"/>
    <col min="2562" max="2562" width="91.140625" style="9" customWidth="1"/>
    <col min="2563" max="2563" width="3" style="9" customWidth="1"/>
    <col min="2564" max="2816" width="11.42578125" style="9"/>
    <col min="2817" max="2817" width="59.7109375" style="9" customWidth="1"/>
    <col min="2818" max="2818" width="91.140625" style="9" customWidth="1"/>
    <col min="2819" max="2819" width="3" style="9" customWidth="1"/>
    <col min="2820" max="3072" width="11.42578125" style="9"/>
    <col min="3073" max="3073" width="59.7109375" style="9" customWidth="1"/>
    <col min="3074" max="3074" width="91.140625" style="9" customWidth="1"/>
    <col min="3075" max="3075" width="3" style="9" customWidth="1"/>
    <col min="3076" max="3328" width="11.42578125" style="9"/>
    <col min="3329" max="3329" width="59.7109375" style="9" customWidth="1"/>
    <col min="3330" max="3330" width="91.140625" style="9" customWidth="1"/>
    <col min="3331" max="3331" width="3" style="9" customWidth="1"/>
    <col min="3332" max="3584" width="11.42578125" style="9"/>
    <col min="3585" max="3585" width="59.7109375" style="9" customWidth="1"/>
    <col min="3586" max="3586" width="91.140625" style="9" customWidth="1"/>
    <col min="3587" max="3587" width="3" style="9" customWidth="1"/>
    <col min="3588" max="3840" width="11.42578125" style="9"/>
    <col min="3841" max="3841" width="59.7109375" style="9" customWidth="1"/>
    <col min="3842" max="3842" width="91.140625" style="9" customWidth="1"/>
    <col min="3843" max="3843" width="3" style="9" customWidth="1"/>
    <col min="3844" max="4096" width="11.42578125" style="9"/>
    <col min="4097" max="4097" width="59.7109375" style="9" customWidth="1"/>
    <col min="4098" max="4098" width="91.140625" style="9" customWidth="1"/>
    <col min="4099" max="4099" width="3" style="9" customWidth="1"/>
    <col min="4100" max="4352" width="11.42578125" style="9"/>
    <col min="4353" max="4353" width="59.7109375" style="9" customWidth="1"/>
    <col min="4354" max="4354" width="91.140625" style="9" customWidth="1"/>
    <col min="4355" max="4355" width="3" style="9" customWidth="1"/>
    <col min="4356" max="4608" width="11.42578125" style="9"/>
    <col min="4609" max="4609" width="59.7109375" style="9" customWidth="1"/>
    <col min="4610" max="4610" width="91.140625" style="9" customWidth="1"/>
    <col min="4611" max="4611" width="3" style="9" customWidth="1"/>
    <col min="4612" max="4864" width="11.42578125" style="9"/>
    <col min="4865" max="4865" width="59.7109375" style="9" customWidth="1"/>
    <col min="4866" max="4866" width="91.140625" style="9" customWidth="1"/>
    <col min="4867" max="4867" width="3" style="9" customWidth="1"/>
    <col min="4868" max="5120" width="11.42578125" style="9"/>
    <col min="5121" max="5121" width="59.7109375" style="9" customWidth="1"/>
    <col min="5122" max="5122" width="91.140625" style="9" customWidth="1"/>
    <col min="5123" max="5123" width="3" style="9" customWidth="1"/>
    <col min="5124" max="5376" width="11.42578125" style="9"/>
    <col min="5377" max="5377" width="59.7109375" style="9" customWidth="1"/>
    <col min="5378" max="5378" width="91.140625" style="9" customWidth="1"/>
    <col min="5379" max="5379" width="3" style="9" customWidth="1"/>
    <col min="5380" max="5632" width="11.42578125" style="9"/>
    <col min="5633" max="5633" width="59.7109375" style="9" customWidth="1"/>
    <col min="5634" max="5634" width="91.140625" style="9" customWidth="1"/>
    <col min="5635" max="5635" width="3" style="9" customWidth="1"/>
    <col min="5636" max="5888" width="11.42578125" style="9"/>
    <col min="5889" max="5889" width="59.7109375" style="9" customWidth="1"/>
    <col min="5890" max="5890" width="91.140625" style="9" customWidth="1"/>
    <col min="5891" max="5891" width="3" style="9" customWidth="1"/>
    <col min="5892" max="6144" width="11.42578125" style="9"/>
    <col min="6145" max="6145" width="59.7109375" style="9" customWidth="1"/>
    <col min="6146" max="6146" width="91.140625" style="9" customWidth="1"/>
    <col min="6147" max="6147" width="3" style="9" customWidth="1"/>
    <col min="6148" max="6400" width="11.42578125" style="9"/>
    <col min="6401" max="6401" width="59.7109375" style="9" customWidth="1"/>
    <col min="6402" max="6402" width="91.140625" style="9" customWidth="1"/>
    <col min="6403" max="6403" width="3" style="9" customWidth="1"/>
    <col min="6404" max="6656" width="11.42578125" style="9"/>
    <col min="6657" max="6657" width="59.7109375" style="9" customWidth="1"/>
    <col min="6658" max="6658" width="91.140625" style="9" customWidth="1"/>
    <col min="6659" max="6659" width="3" style="9" customWidth="1"/>
    <col min="6660" max="6912" width="11.42578125" style="9"/>
    <col min="6913" max="6913" width="59.7109375" style="9" customWidth="1"/>
    <col min="6914" max="6914" width="91.140625" style="9" customWidth="1"/>
    <col min="6915" max="6915" width="3" style="9" customWidth="1"/>
    <col min="6916" max="7168" width="11.42578125" style="9"/>
    <col min="7169" max="7169" width="59.7109375" style="9" customWidth="1"/>
    <col min="7170" max="7170" width="91.140625" style="9" customWidth="1"/>
    <col min="7171" max="7171" width="3" style="9" customWidth="1"/>
    <col min="7172" max="7424" width="11.42578125" style="9"/>
    <col min="7425" max="7425" width="59.7109375" style="9" customWidth="1"/>
    <col min="7426" max="7426" width="91.140625" style="9" customWidth="1"/>
    <col min="7427" max="7427" width="3" style="9" customWidth="1"/>
    <col min="7428" max="7680" width="11.42578125" style="9"/>
    <col min="7681" max="7681" width="59.7109375" style="9" customWidth="1"/>
    <col min="7682" max="7682" width="91.140625" style="9" customWidth="1"/>
    <col min="7683" max="7683" width="3" style="9" customWidth="1"/>
    <col min="7684" max="7936" width="11.42578125" style="9"/>
    <col min="7937" max="7937" width="59.7109375" style="9" customWidth="1"/>
    <col min="7938" max="7938" width="91.140625" style="9" customWidth="1"/>
    <col min="7939" max="7939" width="3" style="9" customWidth="1"/>
    <col min="7940" max="8192" width="11.42578125" style="9"/>
    <col min="8193" max="8193" width="59.7109375" style="9" customWidth="1"/>
    <col min="8194" max="8194" width="91.140625" style="9" customWidth="1"/>
    <col min="8195" max="8195" width="3" style="9" customWidth="1"/>
    <col min="8196" max="8448" width="11.42578125" style="9"/>
    <col min="8449" max="8449" width="59.7109375" style="9" customWidth="1"/>
    <col min="8450" max="8450" width="91.140625" style="9" customWidth="1"/>
    <col min="8451" max="8451" width="3" style="9" customWidth="1"/>
    <col min="8452" max="8704" width="11.42578125" style="9"/>
    <col min="8705" max="8705" width="59.7109375" style="9" customWidth="1"/>
    <col min="8706" max="8706" width="91.140625" style="9" customWidth="1"/>
    <col min="8707" max="8707" width="3" style="9" customWidth="1"/>
    <col min="8708" max="8960" width="11.42578125" style="9"/>
    <col min="8961" max="8961" width="59.7109375" style="9" customWidth="1"/>
    <col min="8962" max="8962" width="91.140625" style="9" customWidth="1"/>
    <col min="8963" max="8963" width="3" style="9" customWidth="1"/>
    <col min="8964" max="9216" width="11.42578125" style="9"/>
    <col min="9217" max="9217" width="59.7109375" style="9" customWidth="1"/>
    <col min="9218" max="9218" width="91.140625" style="9" customWidth="1"/>
    <col min="9219" max="9219" width="3" style="9" customWidth="1"/>
    <col min="9220" max="9472" width="11.42578125" style="9"/>
    <col min="9473" max="9473" width="59.7109375" style="9" customWidth="1"/>
    <col min="9474" max="9474" width="91.140625" style="9" customWidth="1"/>
    <col min="9475" max="9475" width="3" style="9" customWidth="1"/>
    <col min="9476" max="9728" width="11.42578125" style="9"/>
    <col min="9729" max="9729" width="59.7109375" style="9" customWidth="1"/>
    <col min="9730" max="9730" width="91.140625" style="9" customWidth="1"/>
    <col min="9731" max="9731" width="3" style="9" customWidth="1"/>
    <col min="9732" max="9984" width="11.42578125" style="9"/>
    <col min="9985" max="9985" width="59.7109375" style="9" customWidth="1"/>
    <col min="9986" max="9986" width="91.140625" style="9" customWidth="1"/>
    <col min="9987" max="9987" width="3" style="9" customWidth="1"/>
    <col min="9988" max="10240" width="11.42578125" style="9"/>
    <col min="10241" max="10241" width="59.7109375" style="9" customWidth="1"/>
    <col min="10242" max="10242" width="91.140625" style="9" customWidth="1"/>
    <col min="10243" max="10243" width="3" style="9" customWidth="1"/>
    <col min="10244" max="10496" width="11.42578125" style="9"/>
    <col min="10497" max="10497" width="59.7109375" style="9" customWidth="1"/>
    <col min="10498" max="10498" width="91.140625" style="9" customWidth="1"/>
    <col min="10499" max="10499" width="3" style="9" customWidth="1"/>
    <col min="10500" max="10752" width="11.42578125" style="9"/>
    <col min="10753" max="10753" width="59.7109375" style="9" customWidth="1"/>
    <col min="10754" max="10754" width="91.140625" style="9" customWidth="1"/>
    <col min="10755" max="10755" width="3" style="9" customWidth="1"/>
    <col min="10756" max="11008" width="11.42578125" style="9"/>
    <col min="11009" max="11009" width="59.7109375" style="9" customWidth="1"/>
    <col min="11010" max="11010" width="91.140625" style="9" customWidth="1"/>
    <col min="11011" max="11011" width="3" style="9" customWidth="1"/>
    <col min="11012" max="11264" width="11.42578125" style="9"/>
    <col min="11265" max="11265" width="59.7109375" style="9" customWidth="1"/>
    <col min="11266" max="11266" width="91.140625" style="9" customWidth="1"/>
    <col min="11267" max="11267" width="3" style="9" customWidth="1"/>
    <col min="11268" max="11520" width="11.42578125" style="9"/>
    <col min="11521" max="11521" width="59.7109375" style="9" customWidth="1"/>
    <col min="11522" max="11522" width="91.140625" style="9" customWidth="1"/>
    <col min="11523" max="11523" width="3" style="9" customWidth="1"/>
    <col min="11524" max="11776" width="11.42578125" style="9"/>
    <col min="11777" max="11777" width="59.7109375" style="9" customWidth="1"/>
    <col min="11778" max="11778" width="91.140625" style="9" customWidth="1"/>
    <col min="11779" max="11779" width="3" style="9" customWidth="1"/>
    <col min="11780" max="12032" width="11.42578125" style="9"/>
    <col min="12033" max="12033" width="59.7109375" style="9" customWidth="1"/>
    <col min="12034" max="12034" width="91.140625" style="9" customWidth="1"/>
    <col min="12035" max="12035" width="3" style="9" customWidth="1"/>
    <col min="12036" max="12288" width="11.42578125" style="9"/>
    <col min="12289" max="12289" width="59.7109375" style="9" customWidth="1"/>
    <col min="12290" max="12290" width="91.140625" style="9" customWidth="1"/>
    <col min="12291" max="12291" width="3" style="9" customWidth="1"/>
    <col min="12292" max="12544" width="11.42578125" style="9"/>
    <col min="12545" max="12545" width="59.7109375" style="9" customWidth="1"/>
    <col min="12546" max="12546" width="91.140625" style="9" customWidth="1"/>
    <col min="12547" max="12547" width="3" style="9" customWidth="1"/>
    <col min="12548" max="12800" width="11.42578125" style="9"/>
    <col min="12801" max="12801" width="59.7109375" style="9" customWidth="1"/>
    <col min="12802" max="12802" width="91.140625" style="9" customWidth="1"/>
    <col min="12803" max="12803" width="3" style="9" customWidth="1"/>
    <col min="12804" max="13056" width="11.42578125" style="9"/>
    <col min="13057" max="13057" width="59.7109375" style="9" customWidth="1"/>
    <col min="13058" max="13058" width="91.140625" style="9" customWidth="1"/>
    <col min="13059" max="13059" width="3" style="9" customWidth="1"/>
    <col min="13060" max="13312" width="11.42578125" style="9"/>
    <col min="13313" max="13313" width="59.7109375" style="9" customWidth="1"/>
    <col min="13314" max="13314" width="91.140625" style="9" customWidth="1"/>
    <col min="13315" max="13315" width="3" style="9" customWidth="1"/>
    <col min="13316" max="13568" width="11.42578125" style="9"/>
    <col min="13569" max="13569" width="59.7109375" style="9" customWidth="1"/>
    <col min="13570" max="13570" width="91.140625" style="9" customWidth="1"/>
    <col min="13571" max="13571" width="3" style="9" customWidth="1"/>
    <col min="13572" max="13824" width="11.42578125" style="9"/>
    <col min="13825" max="13825" width="59.7109375" style="9" customWidth="1"/>
    <col min="13826" max="13826" width="91.140625" style="9" customWidth="1"/>
    <col min="13827" max="13827" width="3" style="9" customWidth="1"/>
    <col min="13828" max="14080" width="11.42578125" style="9"/>
    <col min="14081" max="14081" width="59.7109375" style="9" customWidth="1"/>
    <col min="14082" max="14082" width="91.140625" style="9" customWidth="1"/>
    <col min="14083" max="14083" width="3" style="9" customWidth="1"/>
    <col min="14084" max="14336" width="11.42578125" style="9"/>
    <col min="14337" max="14337" width="59.7109375" style="9" customWidth="1"/>
    <col min="14338" max="14338" width="91.140625" style="9" customWidth="1"/>
    <col min="14339" max="14339" width="3" style="9" customWidth="1"/>
    <col min="14340" max="14592" width="11.42578125" style="9"/>
    <col min="14593" max="14593" width="59.7109375" style="9" customWidth="1"/>
    <col min="14594" max="14594" width="91.140625" style="9" customWidth="1"/>
    <col min="14595" max="14595" width="3" style="9" customWidth="1"/>
    <col min="14596" max="14848" width="11.42578125" style="9"/>
    <col min="14849" max="14849" width="59.7109375" style="9" customWidth="1"/>
    <col min="14850" max="14850" width="91.140625" style="9" customWidth="1"/>
    <col min="14851" max="14851" width="3" style="9" customWidth="1"/>
    <col min="14852" max="15104" width="11.42578125" style="9"/>
    <col min="15105" max="15105" width="59.7109375" style="9" customWidth="1"/>
    <col min="15106" max="15106" width="91.140625" style="9" customWidth="1"/>
    <col min="15107" max="15107" width="3" style="9" customWidth="1"/>
    <col min="15108" max="15360" width="11.42578125" style="9"/>
    <col min="15361" max="15361" width="59.7109375" style="9" customWidth="1"/>
    <col min="15362" max="15362" width="91.140625" style="9" customWidth="1"/>
    <col min="15363" max="15363" width="3" style="9" customWidth="1"/>
    <col min="15364" max="15616" width="11.42578125" style="9"/>
    <col min="15617" max="15617" width="59.7109375" style="9" customWidth="1"/>
    <col min="15618" max="15618" width="91.140625" style="9" customWidth="1"/>
    <col min="15619" max="15619" width="3" style="9" customWidth="1"/>
    <col min="15620" max="15872" width="11.42578125" style="9"/>
    <col min="15873" max="15873" width="59.7109375" style="9" customWidth="1"/>
    <col min="15874" max="15874" width="91.140625" style="9" customWidth="1"/>
    <col min="15875" max="15875" width="3" style="9" customWidth="1"/>
    <col min="15876" max="16128" width="11.42578125" style="9"/>
    <col min="16129" max="16129" width="59.7109375" style="9" customWidth="1"/>
    <col min="16130" max="16130" width="91.140625" style="9" customWidth="1"/>
    <col min="16131" max="16131" width="3" style="9" customWidth="1"/>
    <col min="16132" max="16384" width="11.42578125" style="9"/>
  </cols>
  <sheetData>
    <row r="1" spans="1:2" ht="15" customHeight="1">
      <c r="A1" s="1525" t="s">
        <v>159</v>
      </c>
      <c r="B1" s="1526"/>
    </row>
    <row r="2" spans="1:2" ht="4.9000000000000004" customHeight="1">
      <c r="A2" s="488"/>
      <c r="B2" s="488"/>
    </row>
    <row r="3" spans="1:2" ht="15" customHeight="1">
      <c r="A3" s="1527" t="s">
        <v>551</v>
      </c>
      <c r="B3" s="1528"/>
    </row>
    <row r="4" spans="1:2" ht="15" customHeight="1">
      <c r="A4" s="1529" t="s">
        <v>556</v>
      </c>
      <c r="B4" s="1530"/>
    </row>
    <row r="5" spans="1:2">
      <c r="A5" s="1531" t="s">
        <v>557</v>
      </c>
      <c r="B5" s="1532"/>
    </row>
    <row r="6" spans="1:2" ht="15" customHeight="1">
      <c r="A6" s="1522"/>
      <c r="B6" s="1523"/>
    </row>
    <row r="7" spans="1:2" ht="15" customHeight="1">
      <c r="A7" s="1522"/>
      <c r="B7" s="1523"/>
    </row>
    <row r="8" spans="1:2" ht="15" customHeight="1">
      <c r="A8" s="1522"/>
      <c r="B8" s="1523"/>
    </row>
    <row r="9" spans="1:2" ht="15" customHeight="1">
      <c r="A9" s="1522"/>
      <c r="B9" s="1523"/>
    </row>
    <row r="10" spans="1:2" ht="15" customHeight="1">
      <c r="A10" s="1522"/>
      <c r="B10" s="1523"/>
    </row>
    <row r="11" spans="1:2" ht="15" customHeight="1">
      <c r="A11" s="1522"/>
      <c r="B11" s="1523"/>
    </row>
    <row r="12" spans="1:2" ht="15" customHeight="1">
      <c r="A12" s="1522"/>
      <c r="B12" s="1523"/>
    </row>
    <row r="13" spans="1:2" ht="15" customHeight="1">
      <c r="A13" s="1522"/>
      <c r="B13" s="1523"/>
    </row>
    <row r="14" spans="1:2" ht="15" customHeight="1">
      <c r="A14" s="1522"/>
      <c r="B14" s="1523"/>
    </row>
    <row r="15" spans="1:2" ht="15" customHeight="1">
      <c r="A15" s="1522"/>
      <c r="B15" s="1523"/>
    </row>
    <row r="16" spans="1:2" ht="15" customHeight="1">
      <c r="A16" s="1522"/>
      <c r="B16" s="1523"/>
    </row>
    <row r="17" spans="1:2" ht="15" customHeight="1">
      <c r="A17" s="1522"/>
      <c r="B17" s="1523"/>
    </row>
    <row r="18" spans="1:2" ht="15" customHeight="1">
      <c r="A18" s="1522"/>
      <c r="B18" s="1523"/>
    </row>
    <row r="19" spans="1:2" ht="15" customHeight="1">
      <c r="A19" s="1522"/>
      <c r="B19" s="1523"/>
    </row>
    <row r="20" spans="1:2" ht="15" customHeight="1">
      <c r="A20" s="1522"/>
      <c r="B20" s="1523"/>
    </row>
    <row r="21" spans="1:2" ht="15" customHeight="1">
      <c r="A21" s="1522"/>
      <c r="B21" s="1523"/>
    </row>
    <row r="22" spans="1:2" ht="15" customHeight="1">
      <c r="A22" s="1522"/>
      <c r="B22" s="1523"/>
    </row>
    <row r="23" spans="1:2" ht="15" customHeight="1">
      <c r="A23" s="1522"/>
      <c r="B23" s="1523"/>
    </row>
    <row r="24" spans="1:2" ht="15" customHeight="1">
      <c r="A24" s="1522"/>
      <c r="B24" s="1523"/>
    </row>
    <row r="25" spans="1:2" ht="15" customHeight="1">
      <c r="A25" s="1522"/>
      <c r="B25" s="1523"/>
    </row>
    <row r="26" spans="1:2" ht="15" customHeight="1">
      <c r="A26" s="1522"/>
      <c r="B26" s="1523"/>
    </row>
    <row r="27" spans="1:2" ht="15" customHeight="1">
      <c r="A27" s="1522"/>
      <c r="B27" s="1523"/>
    </row>
    <row r="28" spans="1:2" ht="15" customHeight="1">
      <c r="A28" s="1522"/>
      <c r="B28" s="1523"/>
    </row>
    <row r="29" spans="1:2" ht="15" customHeight="1">
      <c r="A29" s="489"/>
      <c r="B29" s="490"/>
    </row>
    <row r="30" spans="1:2">
      <c r="A30" s="1524"/>
      <c r="B30" s="1524"/>
    </row>
    <row r="31" spans="1:2">
      <c r="A31" s="491"/>
      <c r="B31" s="492"/>
    </row>
    <row r="32" spans="1:2">
      <c r="A32" s="491"/>
      <c r="B32" s="492"/>
    </row>
    <row r="33" spans="1:3">
      <c r="A33" s="493"/>
      <c r="B33" s="494"/>
    </row>
    <row r="34" spans="1:3" s="12" customFormat="1">
      <c r="A34" s="495" t="s">
        <v>107</v>
      </c>
      <c r="B34" s="496" t="s">
        <v>18</v>
      </c>
      <c r="C34" s="11"/>
    </row>
    <row r="35" spans="1:3" s="12" customFormat="1">
      <c r="A35" s="486" t="s">
        <v>558</v>
      </c>
      <c r="B35" s="497" t="s">
        <v>559</v>
      </c>
      <c r="C35" s="13"/>
    </row>
    <row r="36" spans="1:3" ht="27">
      <c r="A36" s="486" t="s">
        <v>560</v>
      </c>
      <c r="B36" s="497" t="s">
        <v>561</v>
      </c>
    </row>
  </sheetData>
  <mergeCells count="28">
    <mergeCell ref="A24:B24"/>
    <mergeCell ref="A13:B13"/>
    <mergeCell ref="A1:B1"/>
    <mergeCell ref="A3:B3"/>
    <mergeCell ref="A4:B4"/>
    <mergeCell ref="A5:B5"/>
    <mergeCell ref="A6:B6"/>
    <mergeCell ref="A7:B7"/>
    <mergeCell ref="A8:B8"/>
    <mergeCell ref="A9:B9"/>
    <mergeCell ref="A10:B10"/>
    <mergeCell ref="A11:B11"/>
    <mergeCell ref="A12:B12"/>
    <mergeCell ref="A19:B19"/>
    <mergeCell ref="A20:B20"/>
    <mergeCell ref="A21:B21"/>
    <mergeCell ref="A22:B22"/>
    <mergeCell ref="A23:B23"/>
    <mergeCell ref="A14:B14"/>
    <mergeCell ref="A15:B15"/>
    <mergeCell ref="A16:B16"/>
    <mergeCell ref="A17:B17"/>
    <mergeCell ref="A18:B18"/>
    <mergeCell ref="A26:B26"/>
    <mergeCell ref="A27:B27"/>
    <mergeCell ref="A28:B28"/>
    <mergeCell ref="A30:B30"/>
    <mergeCell ref="A25:B25"/>
  </mergeCells>
  <conditionalFormatting sqref="A6:C6 A4:C4">
    <cfRule type="cellIs" dxfId="1" priority="1" stopIfTrue="1" operator="equal">
      <formula>"VAYA A LA HOJA INICIO Y SELECIONE EL PERIODO CORRESPONDIENTE A ESTE INFORME"</formula>
    </cfRule>
  </conditionalFormatting>
  <printOptions horizontalCentered="1"/>
  <pageMargins left="0.43307086614173229" right="0.23622047244094491" top="1.3385826771653544" bottom="0.74803149606299213" header="0.31496062992125984" footer="0.31496062992125984"/>
  <pageSetup scale="86" fitToHeight="0" orientation="landscape" r:id="rId1"/>
  <headerFooter scaleWithDoc="0" alignWithMargins="0">
    <oddHeader>&amp;L&amp;G&amp;R
&amp;G</oddHeader>
    <oddFooter>&amp;R&amp;G</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EE10BE"/>
    <pageSetUpPr fitToPage="1"/>
  </sheetPr>
  <dimension ref="A1:E22"/>
  <sheetViews>
    <sheetView showGridLines="0" view="pageBreakPreview" zoomScaleNormal="90" zoomScaleSheetLayoutView="100" zoomScalePageLayoutView="130" workbookViewId="0">
      <selection activeCell="A22" sqref="A22:B22"/>
    </sheetView>
  </sheetViews>
  <sheetFormatPr baseColWidth="10" defaultColWidth="11.42578125" defaultRowHeight="15"/>
  <cols>
    <col min="1" max="2" width="35.5703125" style="732" customWidth="1"/>
    <col min="3" max="5" width="17.5703125" style="732" customWidth="1"/>
    <col min="6" max="6" width="2.7109375" style="732" customWidth="1"/>
    <col min="7" max="16384" width="11.42578125" style="732"/>
  </cols>
  <sheetData>
    <row r="1" spans="1:5" s="731" customFormat="1">
      <c r="A1" s="1537" t="s">
        <v>199</v>
      </c>
      <c r="B1" s="1538"/>
      <c r="C1" s="1538"/>
      <c r="D1" s="1538"/>
      <c r="E1" s="1539"/>
    </row>
    <row r="2" spans="1:5" s="731" customFormat="1">
      <c r="A2" s="1540" t="s">
        <v>198</v>
      </c>
      <c r="B2" s="1541"/>
      <c r="C2" s="1541"/>
      <c r="D2" s="1541"/>
      <c r="E2" s="1542"/>
    </row>
    <row r="3" spans="1:5" s="731" customFormat="1" ht="24.95" customHeight="1">
      <c r="A3" s="1543" t="s">
        <v>197</v>
      </c>
      <c r="B3" s="1544"/>
      <c r="C3" s="1544"/>
      <c r="D3" s="1544"/>
      <c r="E3" s="1545"/>
    </row>
    <row r="4" spans="1:5" s="731" customFormat="1" ht="24.95" customHeight="1">
      <c r="A4" s="1546" t="s">
        <v>391</v>
      </c>
      <c r="B4" s="1546"/>
      <c r="C4" s="1546"/>
      <c r="D4" s="1546"/>
      <c r="E4" s="1546"/>
    </row>
    <row r="5" spans="1:5" ht="20.100000000000001" customHeight="1">
      <c r="A5" s="1547" t="s">
        <v>196</v>
      </c>
      <c r="B5" s="1547" t="s">
        <v>195</v>
      </c>
      <c r="C5" s="1547" t="s">
        <v>194</v>
      </c>
      <c r="D5" s="1547"/>
      <c r="E5" s="1547" t="s">
        <v>193</v>
      </c>
    </row>
    <row r="6" spans="1:5" ht="20.100000000000001" customHeight="1">
      <c r="A6" s="1547"/>
      <c r="B6" s="1547"/>
      <c r="C6" s="733" t="s">
        <v>37</v>
      </c>
      <c r="D6" s="733" t="s">
        <v>38</v>
      </c>
      <c r="E6" s="1547"/>
    </row>
    <row r="7" spans="1:5" ht="40.5" customHeight="1">
      <c r="A7" s="734" t="s">
        <v>1015</v>
      </c>
      <c r="B7" s="734" t="s">
        <v>1016</v>
      </c>
      <c r="C7" s="735">
        <v>1388042879.22</v>
      </c>
      <c r="D7" s="735">
        <v>1388042879.22</v>
      </c>
      <c r="E7" s="735"/>
    </row>
    <row r="8" spans="1:5" ht="84.75" customHeight="1">
      <c r="A8" s="736" t="s">
        <v>1017</v>
      </c>
      <c r="B8" s="736" t="s">
        <v>1018</v>
      </c>
      <c r="C8" s="737">
        <v>3528744</v>
      </c>
      <c r="D8" s="737">
        <v>3528744</v>
      </c>
      <c r="E8" s="737"/>
    </row>
    <row r="9" spans="1:5" ht="15" customHeight="1">
      <c r="A9" s="736"/>
      <c r="B9" s="736"/>
      <c r="C9" s="737"/>
      <c r="D9" s="737"/>
      <c r="E9" s="737"/>
    </row>
    <row r="10" spans="1:5" ht="15" customHeight="1">
      <c r="A10" s="736"/>
      <c r="B10" s="736"/>
      <c r="C10" s="737"/>
      <c r="D10" s="737"/>
      <c r="E10" s="737"/>
    </row>
    <row r="11" spans="1:5" ht="15" customHeight="1">
      <c r="A11" s="736"/>
      <c r="B11" s="736"/>
      <c r="C11" s="737"/>
      <c r="D11" s="737"/>
      <c r="E11" s="737"/>
    </row>
    <row r="12" spans="1:5" ht="15" customHeight="1">
      <c r="A12" s="736"/>
      <c r="B12" s="736"/>
      <c r="C12" s="737"/>
      <c r="D12" s="737"/>
      <c r="E12" s="737"/>
    </row>
    <row r="13" spans="1:5" ht="15" customHeight="1">
      <c r="A13" s="736"/>
      <c r="B13" s="736"/>
      <c r="C13" s="737"/>
      <c r="D13" s="737"/>
      <c r="E13" s="737"/>
    </row>
    <row r="14" spans="1:5" ht="15" customHeight="1">
      <c r="A14" s="736"/>
      <c r="B14" s="736"/>
      <c r="C14" s="737"/>
      <c r="D14" s="737"/>
      <c r="E14" s="737"/>
    </row>
    <row r="15" spans="1:5" ht="15" customHeight="1">
      <c r="A15" s="736"/>
      <c r="B15" s="736"/>
      <c r="C15" s="737"/>
      <c r="D15" s="737"/>
      <c r="E15" s="737"/>
    </row>
    <row r="16" spans="1:5" ht="15" customHeight="1">
      <c r="A16" s="736"/>
      <c r="B16" s="736"/>
      <c r="C16" s="737"/>
      <c r="D16" s="737"/>
      <c r="E16" s="737"/>
    </row>
    <row r="17" spans="1:5" ht="15" customHeight="1">
      <c r="A17" s="736"/>
      <c r="B17" s="736"/>
      <c r="C17" s="737"/>
      <c r="D17" s="737"/>
      <c r="E17" s="737"/>
    </row>
    <row r="18" spans="1:5" ht="20.100000000000001" customHeight="1">
      <c r="A18" s="733" t="s">
        <v>164</v>
      </c>
      <c r="B18" s="738"/>
      <c r="C18" s="739">
        <f>SUM(C7:C17)</f>
        <v>1391571623.22</v>
      </c>
      <c r="D18" s="739">
        <f>SUM(D7:D17)</f>
        <v>1391571623.22</v>
      </c>
      <c r="E18" s="739">
        <f>SUM(E7:E17)</f>
        <v>0</v>
      </c>
    </row>
    <row r="19" spans="1:5">
      <c r="A19" s="740"/>
      <c r="B19" s="740"/>
      <c r="C19" s="740"/>
      <c r="D19" s="740"/>
      <c r="E19" s="740"/>
    </row>
    <row r="20" spans="1:5">
      <c r="A20" s="740"/>
      <c r="B20" s="740"/>
      <c r="C20" s="740"/>
      <c r="D20" s="740"/>
      <c r="E20" s="740"/>
    </row>
    <row r="21" spans="1:5">
      <c r="A21" s="741" t="s">
        <v>1019</v>
      </c>
      <c r="B21" s="740"/>
      <c r="C21" s="64" t="s">
        <v>44</v>
      </c>
      <c r="D21" s="63"/>
      <c r="E21" s="65"/>
    </row>
    <row r="22" spans="1:5" ht="42.75" customHeight="1">
      <c r="A22" s="1533" t="s">
        <v>1020</v>
      </c>
      <c r="B22" s="1534"/>
      <c r="C22" s="1535" t="s">
        <v>1021</v>
      </c>
      <c r="D22" s="1536"/>
      <c r="E22" s="1536"/>
    </row>
  </sheetData>
  <mergeCells count="10">
    <mergeCell ref="A22:B22"/>
    <mergeCell ref="C22:E22"/>
    <mergeCell ref="A1:E1"/>
    <mergeCell ref="A2:E2"/>
    <mergeCell ref="A3:E3"/>
    <mergeCell ref="A4:E4"/>
    <mergeCell ref="A5:A6"/>
    <mergeCell ref="B5:B6"/>
    <mergeCell ref="C5:D5"/>
    <mergeCell ref="E5:E6"/>
  </mergeCells>
  <printOptions horizontalCentered="1"/>
  <pageMargins left="0.23622047244094491" right="0.23622047244094491" top="1.0236220472440944" bottom="0.74803149606299213" header="0.31496062992125984" footer="0.31496062992125984"/>
  <pageSetup fitToHeight="0" orientation="landscape" r:id="rId1"/>
  <headerFooter scaleWithDoc="0" alignWithMargins="0">
    <oddHeader>&amp;L&amp;G&amp;R&amp;G</oddHeader>
    <oddFooter>&amp;R&amp;G</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EE10BE"/>
    <pageSetUpPr fitToPage="1"/>
  </sheetPr>
  <dimension ref="A1:G63"/>
  <sheetViews>
    <sheetView showGridLines="0" view="pageBreakPreview" zoomScale="110" zoomScaleNormal="60" zoomScaleSheetLayoutView="110" workbookViewId="0">
      <selection activeCell="A28" sqref="A27:XFD28"/>
    </sheetView>
  </sheetViews>
  <sheetFormatPr baseColWidth="10" defaultColWidth="11.42578125" defaultRowHeight="15"/>
  <cols>
    <col min="1" max="1" width="46.7109375" style="742" customWidth="1"/>
    <col min="2" max="2" width="19.7109375" style="742" customWidth="1"/>
    <col min="3" max="3" width="20.5703125" style="742" customWidth="1"/>
    <col min="4" max="5" width="20.140625" style="742" customWidth="1"/>
    <col min="6" max="6" width="14.5703125" style="742" customWidth="1"/>
    <col min="7" max="7" width="36" style="742" customWidth="1"/>
    <col min="8" max="8" width="2.85546875" style="742" customWidth="1"/>
    <col min="9" max="16384" width="11.42578125" style="742"/>
  </cols>
  <sheetData>
    <row r="1" spans="1:7" ht="15" customHeight="1">
      <c r="A1" s="1558" t="s">
        <v>199</v>
      </c>
      <c r="B1" s="1558"/>
      <c r="C1" s="1558"/>
      <c r="D1" s="1558"/>
      <c r="E1" s="1558"/>
      <c r="F1" s="1558"/>
      <c r="G1" s="1558"/>
    </row>
    <row r="2" spans="1:7" ht="15" customHeight="1">
      <c r="A2" s="1558" t="s">
        <v>207</v>
      </c>
      <c r="B2" s="1558"/>
      <c r="C2" s="1558"/>
      <c r="D2" s="1558"/>
      <c r="E2" s="1558"/>
      <c r="F2" s="1558"/>
      <c r="G2" s="1558"/>
    </row>
    <row r="3" spans="1:7" ht="15" customHeight="1">
      <c r="A3" s="1558" t="s">
        <v>197</v>
      </c>
      <c r="B3" s="1558"/>
      <c r="C3" s="1558"/>
      <c r="D3" s="1558"/>
      <c r="E3" s="1558"/>
      <c r="F3" s="1558"/>
      <c r="G3" s="1558"/>
    </row>
    <row r="4" spans="1:7" ht="15" customHeight="1">
      <c r="A4" s="743"/>
      <c r="B4" s="743"/>
      <c r="C4" s="743"/>
      <c r="D4" s="743"/>
      <c r="E4" s="743"/>
      <c r="F4" s="743"/>
      <c r="G4" s="743"/>
    </row>
    <row r="5" spans="1:7" ht="15" customHeight="1">
      <c r="A5" s="743"/>
      <c r="B5" s="743"/>
      <c r="C5" s="1559" t="s">
        <v>206</v>
      </c>
      <c r="D5" s="1559"/>
      <c r="E5" s="1559"/>
      <c r="F5" s="1560">
        <f>SUM(B10:B25)</f>
        <v>0</v>
      </c>
      <c r="G5" s="1560"/>
    </row>
    <row r="6" spans="1:7" ht="15" customHeight="1">
      <c r="A6" s="743"/>
      <c r="B6" s="743"/>
      <c r="C6" s="743"/>
      <c r="D6" s="743"/>
      <c r="E6" s="743"/>
      <c r="F6" s="743"/>
      <c r="G6" s="744"/>
    </row>
    <row r="7" spans="1:7" ht="19.899999999999999" customHeight="1">
      <c r="A7" s="1546" t="s">
        <v>387</v>
      </c>
      <c r="B7" s="1546"/>
      <c r="C7" s="1546"/>
      <c r="D7" s="1546"/>
      <c r="E7" s="1546"/>
      <c r="F7" s="1546"/>
      <c r="G7" s="1546"/>
    </row>
    <row r="8" spans="1:7" ht="15" customHeight="1">
      <c r="A8" s="1553" t="s">
        <v>205</v>
      </c>
      <c r="B8" s="1555" t="s">
        <v>204</v>
      </c>
      <c r="C8" s="1555" t="s">
        <v>203</v>
      </c>
      <c r="D8" s="1555"/>
      <c r="E8" s="1555"/>
      <c r="F8" s="1555" t="s">
        <v>102</v>
      </c>
      <c r="G8" s="1555" t="s">
        <v>103</v>
      </c>
    </row>
    <row r="9" spans="1:7" ht="15" customHeight="1">
      <c r="A9" s="1554"/>
      <c r="B9" s="1556"/>
      <c r="C9" s="745" t="s">
        <v>202</v>
      </c>
      <c r="D9" s="745" t="s">
        <v>201</v>
      </c>
      <c r="E9" s="745" t="s">
        <v>200</v>
      </c>
      <c r="F9" s="1556"/>
      <c r="G9" s="1556"/>
    </row>
    <row r="10" spans="1:7" s="750" customFormat="1" ht="12">
      <c r="A10" s="746"/>
      <c r="B10" s="747"/>
      <c r="C10" s="748"/>
      <c r="D10" s="748"/>
      <c r="E10" s="749"/>
      <c r="F10" s="749"/>
      <c r="G10" s="749"/>
    </row>
    <row r="11" spans="1:7" ht="15" customHeight="1">
      <c r="A11" s="751"/>
      <c r="B11" s="752"/>
      <c r="C11" s="749"/>
      <c r="D11" s="749"/>
      <c r="E11" s="749"/>
      <c r="F11" s="749"/>
      <c r="G11" s="749"/>
    </row>
    <row r="12" spans="1:7" ht="15" customHeight="1">
      <c r="A12" s="751"/>
      <c r="B12" s="752"/>
      <c r="C12" s="749"/>
      <c r="D12" s="749"/>
      <c r="E12" s="749"/>
      <c r="F12" s="749"/>
      <c r="G12" s="749"/>
    </row>
    <row r="13" spans="1:7" ht="15" customHeight="1">
      <c r="A13" s="751"/>
      <c r="B13" s="752"/>
      <c r="C13" s="749"/>
      <c r="D13" s="749"/>
      <c r="E13" s="749"/>
      <c r="F13" s="749"/>
      <c r="G13" s="749"/>
    </row>
    <row r="14" spans="1:7" ht="15" customHeight="1">
      <c r="A14" s="751"/>
      <c r="B14" s="752"/>
      <c r="C14" s="749"/>
      <c r="D14" s="749"/>
      <c r="E14" s="749"/>
      <c r="F14" s="749"/>
      <c r="G14" s="749"/>
    </row>
    <row r="15" spans="1:7" ht="15" customHeight="1">
      <c r="A15" s="751"/>
      <c r="B15" s="752"/>
      <c r="C15" s="749"/>
      <c r="D15" s="749"/>
      <c r="E15" s="749"/>
      <c r="F15" s="749"/>
      <c r="G15" s="749"/>
    </row>
    <row r="16" spans="1:7" ht="15" customHeight="1">
      <c r="A16" s="751"/>
      <c r="B16" s="752"/>
      <c r="C16" s="749"/>
      <c r="D16" s="749"/>
      <c r="E16" s="749"/>
      <c r="F16" s="749"/>
      <c r="G16" s="749"/>
    </row>
    <row r="17" spans="1:7" ht="15" customHeight="1">
      <c r="A17" s="751"/>
      <c r="B17" s="752"/>
      <c r="C17" s="749"/>
      <c r="D17" s="749"/>
      <c r="E17" s="749"/>
      <c r="F17" s="749"/>
      <c r="G17" s="749"/>
    </row>
    <row r="18" spans="1:7" ht="15" customHeight="1">
      <c r="A18" s="751"/>
      <c r="B18" s="752"/>
      <c r="C18" s="749"/>
      <c r="D18" s="749"/>
      <c r="E18" s="749"/>
      <c r="F18" s="749"/>
      <c r="G18" s="749"/>
    </row>
    <row r="19" spans="1:7" ht="15" customHeight="1">
      <c r="A19" s="751"/>
      <c r="B19" s="752"/>
      <c r="C19" s="749"/>
      <c r="D19" s="749"/>
      <c r="E19" s="749"/>
      <c r="F19" s="749"/>
      <c r="G19" s="749"/>
    </row>
    <row r="20" spans="1:7" ht="15" customHeight="1">
      <c r="A20" s="751"/>
      <c r="B20" s="752"/>
      <c r="C20" s="749"/>
      <c r="D20" s="749"/>
      <c r="E20" s="749"/>
      <c r="F20" s="749"/>
      <c r="G20" s="749"/>
    </row>
    <row r="21" spans="1:7" ht="15" customHeight="1">
      <c r="A21" s="751"/>
      <c r="B21" s="752"/>
      <c r="C21" s="749"/>
      <c r="D21" s="749"/>
      <c r="E21" s="749"/>
      <c r="F21" s="749"/>
      <c r="G21" s="749"/>
    </row>
    <row r="22" spans="1:7" ht="15" customHeight="1">
      <c r="A22" s="751"/>
      <c r="B22" s="752"/>
      <c r="C22" s="749"/>
      <c r="D22" s="749"/>
      <c r="E22" s="749"/>
      <c r="F22" s="749"/>
      <c r="G22" s="749"/>
    </row>
    <row r="23" spans="1:7" ht="15" customHeight="1">
      <c r="A23" s="751"/>
      <c r="B23" s="752"/>
      <c r="C23" s="749"/>
      <c r="D23" s="749"/>
      <c r="E23" s="749"/>
      <c r="F23" s="749"/>
      <c r="G23" s="749"/>
    </row>
    <row r="24" spans="1:7" ht="15" customHeight="1">
      <c r="A24" s="749"/>
      <c r="B24" s="748"/>
      <c r="C24" s="748"/>
      <c r="D24" s="748"/>
      <c r="E24" s="748"/>
      <c r="F24" s="748"/>
      <c r="G24" s="748"/>
    </row>
    <row r="25" spans="1:7" ht="15" customHeight="1">
      <c r="A25" s="753"/>
      <c r="B25" s="754"/>
      <c r="C25" s="754"/>
      <c r="D25" s="754"/>
      <c r="E25" s="754"/>
      <c r="F25" s="754"/>
      <c r="G25" s="754"/>
    </row>
    <row r="26" spans="1:7" ht="15.75" customHeight="1">
      <c r="A26" s="1557"/>
      <c r="B26" s="1557"/>
      <c r="C26" s="1557"/>
      <c r="D26" s="1557"/>
      <c r="E26" s="1557"/>
      <c r="F26" s="1557"/>
      <c r="G26" s="1557"/>
    </row>
    <row r="27" spans="1:7" ht="15.75" customHeight="1">
      <c r="A27" s="755" t="s">
        <v>1022</v>
      </c>
      <c r="B27" s="755"/>
      <c r="C27" s="755"/>
      <c r="D27" s="755"/>
      <c r="E27" s="755"/>
      <c r="F27" s="755"/>
      <c r="G27" s="755"/>
    </row>
    <row r="28" spans="1:7" ht="15.75" customHeight="1">
      <c r="A28" s="755"/>
      <c r="B28" s="755"/>
      <c r="C28" s="755"/>
      <c r="D28" s="755"/>
      <c r="E28" s="755"/>
      <c r="F28" s="755"/>
      <c r="G28" s="755"/>
    </row>
    <row r="29" spans="1:7" ht="15.75" customHeight="1">
      <c r="A29" s="755"/>
      <c r="B29" s="755"/>
      <c r="C29" s="755"/>
      <c r="D29" s="755"/>
      <c r="E29" s="755"/>
      <c r="F29" s="755"/>
      <c r="G29" s="755"/>
    </row>
    <row r="30" spans="1:7" ht="15.75" customHeight="1">
      <c r="A30" s="755"/>
      <c r="B30" s="755"/>
      <c r="C30" s="755"/>
      <c r="D30" s="755"/>
      <c r="E30" s="755"/>
      <c r="F30" s="755"/>
      <c r="G30" s="755"/>
    </row>
    <row r="31" spans="1:7" ht="15.75" customHeight="1">
      <c r="A31" s="755"/>
      <c r="B31" s="755"/>
      <c r="C31" s="755"/>
      <c r="D31" s="755"/>
      <c r="E31" s="755"/>
      <c r="F31" s="755"/>
      <c r="G31" s="755"/>
    </row>
    <row r="32" spans="1:7" ht="15.75" customHeight="1">
      <c r="A32" s="755"/>
      <c r="B32" s="755"/>
      <c r="C32" s="755"/>
      <c r="D32" s="755"/>
      <c r="E32" s="755"/>
      <c r="F32" s="755"/>
      <c r="G32" s="755"/>
    </row>
    <row r="33" spans="1:7">
      <c r="A33" s="755"/>
      <c r="B33" s="755"/>
      <c r="C33" s="755"/>
      <c r="D33" s="755"/>
      <c r="E33" s="755"/>
      <c r="F33" s="755"/>
      <c r="G33" s="755"/>
    </row>
    <row r="34" spans="1:7">
      <c r="A34" s="1548"/>
      <c r="B34" s="1549"/>
      <c r="C34" s="1549"/>
      <c r="D34" s="1549"/>
      <c r="E34" s="1549"/>
      <c r="F34" s="1549"/>
      <c r="G34" s="1549"/>
    </row>
    <row r="35" spans="1:7">
      <c r="A35" s="1550"/>
      <c r="B35" s="1550"/>
      <c r="C35" s="1550"/>
      <c r="D35" s="1550"/>
      <c r="E35" s="1550"/>
      <c r="F35" s="1550"/>
      <c r="G35" s="1550"/>
    </row>
    <row r="36" spans="1:7" s="732" customFormat="1">
      <c r="A36" s="741" t="s">
        <v>1023</v>
      </c>
      <c r="B36" s="740"/>
      <c r="E36" s="64" t="s">
        <v>1024</v>
      </c>
      <c r="F36" s="63"/>
      <c r="G36" s="65"/>
    </row>
    <row r="37" spans="1:7" s="732" customFormat="1" ht="26.25" customHeight="1">
      <c r="A37" s="1551" t="s">
        <v>1013</v>
      </c>
      <c r="B37" s="1552"/>
      <c r="E37" s="1535" t="s">
        <v>1021</v>
      </c>
      <c r="F37" s="1536"/>
      <c r="G37" s="1536"/>
    </row>
    <row r="38" spans="1:7">
      <c r="A38" s="756"/>
      <c r="B38" s="756"/>
      <c r="C38" s="756"/>
      <c r="D38" s="756"/>
      <c r="E38" s="756"/>
      <c r="F38" s="756"/>
      <c r="G38" s="756"/>
    </row>
    <row r="39" spans="1:7">
      <c r="A39" s="756"/>
      <c r="B39" s="756"/>
      <c r="C39" s="756"/>
      <c r="D39" s="756"/>
      <c r="E39" s="756"/>
      <c r="F39" s="756"/>
      <c r="G39" s="756"/>
    </row>
    <row r="40" spans="1:7">
      <c r="A40" s="756"/>
      <c r="B40" s="756"/>
      <c r="C40" s="756"/>
      <c r="D40" s="756"/>
      <c r="E40" s="756"/>
      <c r="F40" s="756"/>
      <c r="G40" s="756"/>
    </row>
    <row r="41" spans="1:7">
      <c r="A41" s="756"/>
      <c r="B41" s="756"/>
      <c r="C41" s="756"/>
      <c r="D41" s="756"/>
      <c r="E41" s="756"/>
      <c r="F41" s="756"/>
      <c r="G41" s="756"/>
    </row>
    <row r="42" spans="1:7">
      <c r="A42" s="756"/>
      <c r="B42" s="756"/>
      <c r="C42" s="756"/>
      <c r="D42" s="756"/>
      <c r="E42" s="756"/>
      <c r="F42" s="756"/>
      <c r="G42" s="756"/>
    </row>
    <row r="43" spans="1:7">
      <c r="A43" s="756"/>
      <c r="B43" s="756"/>
      <c r="C43" s="756"/>
      <c r="D43" s="756"/>
      <c r="E43" s="756"/>
      <c r="F43" s="756"/>
      <c r="G43" s="756"/>
    </row>
    <row r="44" spans="1:7">
      <c r="A44" s="756"/>
      <c r="B44" s="756"/>
      <c r="C44" s="756"/>
      <c r="D44" s="756"/>
      <c r="E44" s="756"/>
      <c r="F44" s="756"/>
      <c r="G44" s="756"/>
    </row>
    <row r="45" spans="1:7">
      <c r="A45" s="756"/>
      <c r="B45" s="756"/>
      <c r="C45" s="756"/>
      <c r="D45" s="756"/>
      <c r="E45" s="756"/>
      <c r="F45" s="756"/>
      <c r="G45" s="756"/>
    </row>
    <row r="46" spans="1:7">
      <c r="A46" s="756"/>
      <c r="B46" s="756"/>
      <c r="C46" s="756"/>
      <c r="D46" s="756"/>
      <c r="E46" s="756"/>
      <c r="F46" s="756"/>
      <c r="G46" s="756"/>
    </row>
    <row r="47" spans="1:7">
      <c r="A47" s="756"/>
      <c r="B47" s="756"/>
      <c r="C47" s="756"/>
      <c r="D47" s="756"/>
      <c r="E47" s="756"/>
      <c r="F47" s="756"/>
      <c r="G47" s="756"/>
    </row>
    <row r="48" spans="1:7">
      <c r="A48" s="756"/>
      <c r="B48" s="756"/>
      <c r="C48" s="756"/>
      <c r="D48" s="756"/>
      <c r="E48" s="756"/>
      <c r="F48" s="756"/>
      <c r="G48" s="756"/>
    </row>
    <row r="49" spans="1:7">
      <c r="A49" s="756"/>
      <c r="B49" s="756"/>
      <c r="C49" s="756"/>
      <c r="D49" s="756"/>
      <c r="E49" s="756"/>
      <c r="F49" s="756"/>
      <c r="G49" s="756"/>
    </row>
    <row r="50" spans="1:7">
      <c r="A50" s="756"/>
      <c r="B50" s="756"/>
      <c r="C50" s="756"/>
      <c r="D50" s="756"/>
      <c r="E50" s="756"/>
      <c r="F50" s="756"/>
      <c r="G50" s="756"/>
    </row>
    <row r="51" spans="1:7">
      <c r="A51" s="756"/>
      <c r="B51" s="756"/>
      <c r="C51" s="756"/>
      <c r="D51" s="756"/>
      <c r="E51" s="756"/>
      <c r="F51" s="756"/>
      <c r="G51" s="756"/>
    </row>
    <row r="52" spans="1:7">
      <c r="A52" s="756"/>
      <c r="B52" s="756"/>
      <c r="C52" s="756"/>
      <c r="D52" s="756"/>
      <c r="E52" s="756"/>
      <c r="F52" s="756"/>
      <c r="G52" s="756"/>
    </row>
    <row r="53" spans="1:7">
      <c r="A53" s="756"/>
      <c r="B53" s="756"/>
      <c r="C53" s="756"/>
      <c r="D53" s="756"/>
      <c r="E53" s="756"/>
      <c r="F53" s="756"/>
      <c r="G53" s="756"/>
    </row>
    <row r="54" spans="1:7">
      <c r="A54" s="756"/>
      <c r="B54" s="756"/>
      <c r="C54" s="756"/>
      <c r="D54" s="756"/>
      <c r="E54" s="756"/>
      <c r="F54" s="756"/>
      <c r="G54" s="756"/>
    </row>
    <row r="55" spans="1:7">
      <c r="A55" s="756"/>
      <c r="B55" s="756"/>
      <c r="C55" s="756"/>
      <c r="D55" s="756"/>
      <c r="E55" s="756"/>
      <c r="F55" s="756"/>
      <c r="G55" s="756"/>
    </row>
    <row r="56" spans="1:7">
      <c r="A56" s="756"/>
      <c r="B56" s="756"/>
      <c r="C56" s="756"/>
      <c r="D56" s="756"/>
      <c r="E56" s="756"/>
      <c r="F56" s="756"/>
      <c r="G56" s="756"/>
    </row>
    <row r="57" spans="1:7">
      <c r="A57" s="756"/>
      <c r="B57" s="756"/>
      <c r="C57" s="756"/>
      <c r="D57" s="756"/>
      <c r="E57" s="756"/>
      <c r="F57" s="756"/>
      <c r="G57" s="756"/>
    </row>
    <row r="58" spans="1:7">
      <c r="A58" s="756"/>
      <c r="B58" s="756"/>
      <c r="C58" s="756"/>
      <c r="D58" s="756"/>
      <c r="E58" s="756"/>
      <c r="F58" s="756"/>
      <c r="G58" s="756"/>
    </row>
    <row r="59" spans="1:7">
      <c r="A59" s="756"/>
      <c r="B59" s="756"/>
      <c r="C59" s="756"/>
      <c r="D59" s="756"/>
      <c r="E59" s="756"/>
      <c r="F59" s="756"/>
      <c r="G59" s="756"/>
    </row>
    <row r="60" spans="1:7">
      <c r="A60" s="756"/>
      <c r="B60" s="756"/>
      <c r="C60" s="756"/>
      <c r="D60" s="756"/>
      <c r="E60" s="756"/>
      <c r="F60" s="756"/>
      <c r="G60" s="756"/>
    </row>
    <row r="61" spans="1:7">
      <c r="A61" s="756"/>
      <c r="B61" s="756"/>
      <c r="C61" s="756"/>
      <c r="D61" s="756"/>
      <c r="E61" s="756"/>
      <c r="F61" s="756"/>
      <c r="G61" s="756"/>
    </row>
    <row r="62" spans="1:7">
      <c r="A62" s="756"/>
      <c r="B62" s="756"/>
      <c r="C62" s="756"/>
      <c r="D62" s="756"/>
      <c r="E62" s="756"/>
      <c r="F62" s="756"/>
      <c r="G62" s="756"/>
    </row>
    <row r="63" spans="1:7">
      <c r="A63" s="756"/>
      <c r="B63" s="756"/>
      <c r="C63" s="756"/>
      <c r="D63" s="756"/>
      <c r="E63" s="756"/>
      <c r="F63" s="756"/>
      <c r="G63" s="756"/>
    </row>
  </sheetData>
  <mergeCells count="15">
    <mergeCell ref="A7:G7"/>
    <mergeCell ref="A1:G1"/>
    <mergeCell ref="A2:G2"/>
    <mergeCell ref="A3:G3"/>
    <mergeCell ref="C5:E5"/>
    <mergeCell ref="F5:G5"/>
    <mergeCell ref="A34:G35"/>
    <mergeCell ref="A37:B37"/>
    <mergeCell ref="E37:G37"/>
    <mergeCell ref="A8:A9"/>
    <mergeCell ref="B8:B9"/>
    <mergeCell ref="C8:E8"/>
    <mergeCell ref="F8:F9"/>
    <mergeCell ref="G8:G9"/>
    <mergeCell ref="A26:G26"/>
  </mergeCells>
  <printOptions horizontalCentered="1"/>
  <pageMargins left="0.23622047244094491" right="0.23622047244094491" top="1.0236220472440944" bottom="0.74803149606299213" header="0.31496062992125984" footer="0.31496062992125984"/>
  <pageSetup scale="74" fitToHeight="0" orientation="landscape" r:id="rId1"/>
  <headerFooter scaleWithDoc="0" alignWithMargins="0">
    <oddHeader>&amp;L&amp;G&amp;R&amp;G</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E42"/>
    <pageSetUpPr fitToPage="1"/>
  </sheetPr>
  <dimension ref="A1:V51"/>
  <sheetViews>
    <sheetView showGridLines="0" view="pageBreakPreview" topLeftCell="A25" zoomScaleNormal="85" zoomScaleSheetLayoutView="100" workbookViewId="0">
      <selection activeCell="A40" sqref="A40:Q42"/>
    </sheetView>
  </sheetViews>
  <sheetFormatPr baseColWidth="10" defaultColWidth="11.42578125" defaultRowHeight="13.5"/>
  <cols>
    <col min="1" max="1" width="4.7109375" style="44" customWidth="1"/>
    <col min="2" max="4" width="3.140625" style="44" customWidth="1"/>
    <col min="5" max="5" width="5.7109375" style="44" customWidth="1"/>
    <col min="6" max="6" width="31.42578125" style="44" customWidth="1"/>
    <col min="7" max="7" width="10.42578125" style="44" customWidth="1"/>
    <col min="8" max="8" width="8.7109375" style="44" bestFit="1" customWidth="1"/>
    <col min="9" max="9" width="11.28515625" style="44" bestFit="1" customWidth="1"/>
    <col min="10" max="10" width="10.85546875" style="44" bestFit="1" customWidth="1"/>
    <col min="11" max="12" width="7.5703125" style="44" customWidth="1"/>
    <col min="13" max="18" width="13.42578125" style="44" customWidth="1"/>
    <col min="19"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481</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41.25"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382"/>
      <c r="I7" s="382"/>
      <c r="J7" s="382"/>
      <c r="K7" s="382"/>
      <c r="L7" s="382"/>
      <c r="M7" s="382"/>
      <c r="N7" s="382"/>
      <c r="O7" s="382"/>
      <c r="P7" s="382"/>
      <c r="Q7" s="382"/>
      <c r="R7" s="382"/>
      <c r="S7" s="382"/>
      <c r="T7" s="382"/>
      <c r="U7" s="382"/>
      <c r="V7" s="382"/>
    </row>
    <row r="8" spans="1:22" s="375" customFormat="1" ht="13.5" customHeight="1">
      <c r="A8" s="287"/>
      <c r="B8" s="287">
        <v>2</v>
      </c>
      <c r="C8" s="312"/>
      <c r="D8" s="312"/>
      <c r="E8" s="312"/>
      <c r="F8" s="288" t="s">
        <v>309</v>
      </c>
      <c r="G8" s="284"/>
      <c r="H8" s="383"/>
      <c r="I8" s="383"/>
      <c r="J8" s="383"/>
      <c r="K8" s="383"/>
      <c r="L8" s="383"/>
      <c r="M8" s="383"/>
      <c r="N8" s="383"/>
      <c r="O8" s="383"/>
      <c r="P8" s="383"/>
      <c r="Q8" s="383"/>
      <c r="R8" s="383"/>
      <c r="S8" s="383"/>
      <c r="T8" s="383"/>
      <c r="U8" s="383"/>
      <c r="V8" s="383"/>
    </row>
    <row r="9" spans="1:22" s="375" customFormat="1" ht="12">
      <c r="A9" s="287"/>
      <c r="B9" s="287"/>
      <c r="C9" s="287">
        <v>3</v>
      </c>
      <c r="D9" s="312"/>
      <c r="E9" s="312"/>
      <c r="F9" s="284" t="s">
        <v>312</v>
      </c>
      <c r="G9" s="284"/>
      <c r="H9" s="384"/>
      <c r="I9" s="385"/>
      <c r="J9" s="385"/>
      <c r="K9" s="385"/>
      <c r="L9" s="386"/>
      <c r="M9" s="386"/>
      <c r="N9" s="387"/>
      <c r="O9" s="387"/>
      <c r="P9" s="387"/>
      <c r="Q9" s="387"/>
      <c r="R9" s="387"/>
      <c r="S9" s="388"/>
      <c r="T9" s="388"/>
      <c r="U9" s="388"/>
      <c r="V9" s="389"/>
    </row>
    <row r="10" spans="1:22" s="375" customFormat="1" ht="27" customHeight="1">
      <c r="A10" s="287"/>
      <c r="B10" s="287"/>
      <c r="C10" s="287"/>
      <c r="D10" s="287">
        <v>2</v>
      </c>
      <c r="E10" s="312"/>
      <c r="F10" s="289" t="s">
        <v>408</v>
      </c>
      <c r="G10" s="284"/>
      <c r="H10" s="384"/>
      <c r="I10" s="386"/>
      <c r="J10" s="386"/>
      <c r="K10" s="386"/>
      <c r="L10" s="389"/>
      <c r="M10" s="389"/>
      <c r="N10" s="387"/>
      <c r="O10" s="387"/>
      <c r="P10" s="387"/>
      <c r="Q10" s="387"/>
      <c r="R10" s="387"/>
      <c r="S10" s="389"/>
      <c r="T10" s="389"/>
      <c r="U10" s="389"/>
      <c r="V10" s="389"/>
    </row>
    <row r="11" spans="1:22" s="375" customFormat="1" ht="24">
      <c r="A11" s="287"/>
      <c r="B11" s="287"/>
      <c r="C11" s="287"/>
      <c r="D11" s="287"/>
      <c r="E11" s="287">
        <v>322</v>
      </c>
      <c r="F11" s="288" t="s">
        <v>414</v>
      </c>
      <c r="G11" s="290" t="s">
        <v>415</v>
      </c>
      <c r="H11" s="362">
        <v>133673</v>
      </c>
      <c r="I11" s="362">
        <v>133673</v>
      </c>
      <c r="J11" s="386">
        <v>109993</v>
      </c>
      <c r="K11" s="390">
        <f>+J11/H11*100</f>
        <v>82.285128634802845</v>
      </c>
      <c r="L11" s="390">
        <f>+J11/I11*100</f>
        <v>82.285128634802845</v>
      </c>
      <c r="M11" s="391">
        <v>107231275</v>
      </c>
      <c r="N11" s="560">
        <v>98694968.929999992</v>
      </c>
      <c r="O11" s="560">
        <v>89883593.549999997</v>
      </c>
      <c r="P11" s="560">
        <v>72117168.060000002</v>
      </c>
      <c r="Q11" s="560">
        <v>72117168.060000002</v>
      </c>
      <c r="R11" s="560">
        <v>72117168.060000002</v>
      </c>
      <c r="S11" s="390">
        <f>+P11/M11*100</f>
        <v>67.253856731629838</v>
      </c>
      <c r="T11" s="390">
        <f>+P11/N11*100</f>
        <v>73.070764236371105</v>
      </c>
      <c r="U11" s="390">
        <f>+Q11/M11*100</f>
        <v>67.253856731629838</v>
      </c>
      <c r="V11" s="390">
        <f>+Q11/N11*100</f>
        <v>73.070764236371105</v>
      </c>
    </row>
    <row r="12" spans="1:22" s="375" customFormat="1" ht="12">
      <c r="A12" s="287"/>
      <c r="B12" s="287"/>
      <c r="C12" s="287"/>
      <c r="D12" s="287"/>
      <c r="E12" s="287">
        <v>325</v>
      </c>
      <c r="F12" s="284" t="s">
        <v>421</v>
      </c>
      <c r="G12" s="291" t="s">
        <v>395</v>
      </c>
      <c r="H12" s="362">
        <v>73416</v>
      </c>
      <c r="I12" s="362">
        <v>73416</v>
      </c>
      <c r="J12" s="386">
        <v>51751</v>
      </c>
      <c r="K12" s="390">
        <f>+J12/H12*100</f>
        <v>70.490083905415716</v>
      </c>
      <c r="L12" s="390">
        <f>+J12/I12*100</f>
        <v>70.490083905415716</v>
      </c>
      <c r="M12" s="393">
        <v>9157699</v>
      </c>
      <c r="N12" s="411">
        <v>14972558.5</v>
      </c>
      <c r="O12" s="411">
        <v>13492108.199999999</v>
      </c>
      <c r="P12" s="411">
        <v>837241.6</v>
      </c>
      <c r="Q12" s="411">
        <v>837241.6</v>
      </c>
      <c r="R12" s="411">
        <v>837241.6</v>
      </c>
      <c r="S12" s="390">
        <f>+P12/M12*100</f>
        <v>9.1424887408944091</v>
      </c>
      <c r="T12" s="390">
        <f>+P12/N12*100</f>
        <v>5.5918405661931461</v>
      </c>
      <c r="U12" s="390">
        <f>+Q12/M12*100</f>
        <v>9.1424887408944091</v>
      </c>
      <c r="V12" s="390">
        <f>+Q12/N12*100</f>
        <v>5.5918405661931461</v>
      </c>
    </row>
    <row r="13" spans="1:22" s="375" customFormat="1" ht="12">
      <c r="A13" s="287"/>
      <c r="B13" s="287"/>
      <c r="C13" s="287"/>
      <c r="D13" s="287"/>
      <c r="E13" s="287">
        <v>381</v>
      </c>
      <c r="F13" s="284" t="s">
        <v>426</v>
      </c>
      <c r="G13" s="291" t="s">
        <v>395</v>
      </c>
      <c r="H13" s="362">
        <v>800973</v>
      </c>
      <c r="I13" s="362">
        <v>800973</v>
      </c>
      <c r="J13" s="386">
        <v>685506</v>
      </c>
      <c r="K13" s="390">
        <f>+J13/H13*100</f>
        <v>85.584158267507149</v>
      </c>
      <c r="L13" s="390">
        <f>+J13/I13*100</f>
        <v>85.584158267507149</v>
      </c>
      <c r="M13" s="393">
        <v>9279592</v>
      </c>
      <c r="N13" s="411">
        <v>9279592</v>
      </c>
      <c r="O13" s="411">
        <v>7637385.2699999996</v>
      </c>
      <c r="P13" s="411">
        <v>7500034.6699999999</v>
      </c>
      <c r="Q13" s="411">
        <v>7500034.6699999999</v>
      </c>
      <c r="R13" s="411">
        <v>7500034.6699999999</v>
      </c>
      <c r="S13" s="390">
        <f>+P13/M13*100</f>
        <v>80.822892536654621</v>
      </c>
      <c r="T13" s="390">
        <f>+P13/N13*100</f>
        <v>80.822892536654621</v>
      </c>
      <c r="U13" s="390">
        <f>+Q13/M13*100</f>
        <v>80.822892536654621</v>
      </c>
      <c r="V13" s="390">
        <f>+Q13/N13*100</f>
        <v>80.822892536654621</v>
      </c>
    </row>
    <row r="14" spans="1:22" s="375" customFormat="1" ht="24">
      <c r="A14" s="287"/>
      <c r="B14" s="287"/>
      <c r="C14" s="287"/>
      <c r="D14" s="287"/>
      <c r="E14" s="287">
        <v>393</v>
      </c>
      <c r="F14" s="284" t="s">
        <v>441</v>
      </c>
      <c r="G14" s="291" t="s">
        <v>442</v>
      </c>
      <c r="H14" s="362">
        <v>32442</v>
      </c>
      <c r="I14" s="362">
        <v>32442</v>
      </c>
      <c r="J14" s="386">
        <v>33208</v>
      </c>
      <c r="K14" s="390">
        <f>+J14/H14*100</f>
        <v>102.36113679797793</v>
      </c>
      <c r="L14" s="390">
        <f>+J14/I14*100</f>
        <v>102.36113679797793</v>
      </c>
      <c r="M14" s="393">
        <v>13176736</v>
      </c>
      <c r="N14" s="411">
        <v>0</v>
      </c>
      <c r="O14" s="411">
        <v>0</v>
      </c>
      <c r="P14" s="411">
        <v>0</v>
      </c>
      <c r="Q14" s="411">
        <v>0</v>
      </c>
      <c r="R14" s="411">
        <v>0</v>
      </c>
      <c r="S14" s="561">
        <f>+P14/M14</f>
        <v>0</v>
      </c>
      <c r="T14" s="561">
        <v>0</v>
      </c>
      <c r="U14" s="561">
        <f>+Q14/M14</f>
        <v>0</v>
      </c>
      <c r="V14" s="561">
        <v>0</v>
      </c>
    </row>
    <row r="15" spans="1:22" s="375" customFormat="1" ht="12">
      <c r="A15" s="287"/>
      <c r="B15" s="287"/>
      <c r="C15" s="287"/>
      <c r="D15" s="287">
        <v>3</v>
      </c>
      <c r="E15" s="287"/>
      <c r="F15" s="284" t="s">
        <v>445</v>
      </c>
      <c r="G15" s="291"/>
      <c r="H15" s="362"/>
      <c r="I15" s="362"/>
      <c r="J15" s="386"/>
      <c r="K15" s="394"/>
      <c r="L15" s="394"/>
      <c r="M15" s="393"/>
      <c r="N15" s="387"/>
      <c r="O15" s="387"/>
      <c r="P15" s="387"/>
      <c r="Q15" s="387"/>
      <c r="R15" s="387"/>
      <c r="S15" s="412"/>
      <c r="T15" s="412"/>
      <c r="U15" s="412"/>
      <c r="V15" s="412"/>
    </row>
    <row r="16" spans="1:22" s="375" customFormat="1" ht="12">
      <c r="A16" s="287"/>
      <c r="B16" s="287"/>
      <c r="C16" s="287"/>
      <c r="D16" s="287"/>
      <c r="E16" s="287">
        <v>326</v>
      </c>
      <c r="F16" s="284" t="s">
        <v>446</v>
      </c>
      <c r="G16" s="291" t="s">
        <v>447</v>
      </c>
      <c r="H16" s="362">
        <v>12372</v>
      </c>
      <c r="I16" s="362">
        <v>12372</v>
      </c>
      <c r="J16" s="386">
        <v>11593</v>
      </c>
      <c r="K16" s="390">
        <f>+J16/H16*100</f>
        <v>93.703524086647278</v>
      </c>
      <c r="L16" s="390">
        <f>+J16/I16*100</f>
        <v>93.703524086647278</v>
      </c>
      <c r="M16" s="393">
        <v>47111214</v>
      </c>
      <c r="N16" s="411">
        <v>0</v>
      </c>
      <c r="O16" s="411">
        <v>0</v>
      </c>
      <c r="P16" s="411">
        <v>0</v>
      </c>
      <c r="Q16" s="411">
        <v>0</v>
      </c>
      <c r="R16" s="411">
        <v>0</v>
      </c>
      <c r="S16" s="561">
        <f>+P16/M16</f>
        <v>0</v>
      </c>
      <c r="T16" s="561">
        <v>0</v>
      </c>
      <c r="U16" s="561">
        <f>+Q16/M16</f>
        <v>0</v>
      </c>
      <c r="V16" s="561">
        <v>0</v>
      </c>
    </row>
    <row r="17" spans="1:22" s="375" customFormat="1" ht="12">
      <c r="A17" s="384"/>
      <c r="B17" s="384"/>
      <c r="C17" s="384"/>
      <c r="D17" s="384"/>
      <c r="E17" s="384"/>
      <c r="F17" s="388"/>
      <c r="G17" s="388"/>
      <c r="H17" s="395"/>
      <c r="I17" s="395"/>
      <c r="J17" s="386"/>
      <c r="K17" s="394"/>
      <c r="L17" s="394"/>
      <c r="M17" s="386"/>
      <c r="N17" s="387"/>
      <c r="O17" s="387"/>
      <c r="P17" s="387"/>
      <c r="Q17" s="387"/>
      <c r="R17" s="387"/>
      <c r="S17" s="388"/>
      <c r="T17" s="388"/>
      <c r="U17" s="388"/>
      <c r="V17" s="389"/>
    </row>
    <row r="18" spans="1:22" s="375" customFormat="1" ht="12">
      <c r="A18" s="396"/>
      <c r="B18" s="388"/>
      <c r="C18" s="388"/>
      <c r="D18" s="388"/>
      <c r="E18" s="388"/>
      <c r="F18" s="388"/>
      <c r="G18" s="388"/>
      <c r="H18" s="395"/>
      <c r="I18" s="395"/>
      <c r="J18" s="386"/>
      <c r="K18" s="386"/>
      <c r="L18" s="386"/>
      <c r="M18" s="386"/>
      <c r="N18" s="387"/>
      <c r="O18" s="387"/>
      <c r="P18" s="387"/>
      <c r="Q18" s="387"/>
      <c r="R18" s="387"/>
      <c r="S18" s="388"/>
      <c r="T18" s="388"/>
      <c r="U18" s="388"/>
      <c r="V18" s="389"/>
    </row>
    <row r="19" spans="1:22" s="375" customFormat="1" ht="12">
      <c r="A19" s="388"/>
      <c r="B19" s="388"/>
      <c r="C19" s="388"/>
      <c r="D19" s="388"/>
      <c r="E19" s="388"/>
      <c r="F19" s="388"/>
      <c r="G19" s="388"/>
      <c r="H19" s="395"/>
      <c r="I19" s="395"/>
      <c r="J19" s="386"/>
      <c r="K19" s="386"/>
      <c r="L19" s="386"/>
      <c r="M19" s="386"/>
      <c r="N19" s="387"/>
      <c r="O19" s="387"/>
      <c r="P19" s="387"/>
      <c r="Q19" s="387"/>
      <c r="R19" s="387"/>
      <c r="S19" s="388"/>
      <c r="T19" s="388"/>
      <c r="U19" s="388"/>
      <c r="V19" s="389"/>
    </row>
    <row r="20" spans="1:22" s="375" customFormat="1" ht="12">
      <c r="A20" s="388"/>
      <c r="B20" s="388"/>
      <c r="C20" s="388"/>
      <c r="D20" s="388"/>
      <c r="E20" s="388"/>
      <c r="F20" s="388"/>
      <c r="G20" s="388"/>
      <c r="H20" s="395"/>
      <c r="I20" s="395"/>
      <c r="J20" s="386"/>
      <c r="K20" s="386"/>
      <c r="L20" s="386"/>
      <c r="M20" s="386"/>
      <c r="N20" s="387"/>
      <c r="O20" s="387"/>
      <c r="P20" s="387"/>
      <c r="Q20" s="387"/>
      <c r="R20" s="387"/>
      <c r="S20" s="388"/>
      <c r="T20" s="388"/>
      <c r="U20" s="388"/>
      <c r="V20" s="397"/>
    </row>
    <row r="21" spans="1:22" s="375" customFormat="1" ht="12">
      <c r="A21" s="388"/>
      <c r="B21" s="388"/>
      <c r="C21" s="388"/>
      <c r="D21" s="388"/>
      <c r="E21" s="388"/>
      <c r="F21" s="388"/>
      <c r="G21" s="388"/>
      <c r="H21" s="395"/>
      <c r="I21" s="395"/>
      <c r="J21" s="386"/>
      <c r="K21" s="386"/>
      <c r="L21" s="386"/>
      <c r="M21" s="386"/>
      <c r="N21" s="387"/>
      <c r="O21" s="387"/>
      <c r="P21" s="387"/>
      <c r="Q21" s="387"/>
      <c r="R21" s="387"/>
      <c r="S21" s="388"/>
      <c r="T21" s="388"/>
      <c r="U21" s="388"/>
      <c r="V21" s="397"/>
    </row>
    <row r="22" spans="1:22" s="375" customFormat="1" ht="12">
      <c r="A22" s="388"/>
      <c r="B22" s="388"/>
      <c r="C22" s="388"/>
      <c r="D22" s="388"/>
      <c r="E22" s="388"/>
      <c r="F22" s="388"/>
      <c r="G22" s="388"/>
      <c r="H22" s="395"/>
      <c r="I22" s="395"/>
      <c r="J22" s="386"/>
      <c r="K22" s="386"/>
      <c r="L22" s="386"/>
      <c r="M22" s="386"/>
      <c r="N22" s="387"/>
      <c r="O22" s="387"/>
      <c r="P22" s="387"/>
      <c r="Q22" s="387"/>
      <c r="R22" s="387"/>
      <c r="S22" s="388"/>
      <c r="T22" s="388"/>
      <c r="U22" s="388"/>
      <c r="V22" s="397"/>
    </row>
    <row r="23" spans="1:22" s="375" customFormat="1" ht="12">
      <c r="A23" s="388"/>
      <c r="B23" s="388"/>
      <c r="C23" s="388"/>
      <c r="D23" s="388"/>
      <c r="E23" s="388"/>
      <c r="F23" s="388"/>
      <c r="G23" s="388"/>
      <c r="H23" s="388"/>
      <c r="I23" s="386"/>
      <c r="J23" s="386"/>
      <c r="K23" s="386"/>
      <c r="L23" s="386"/>
      <c r="M23" s="386"/>
      <c r="N23" s="387"/>
      <c r="O23" s="387"/>
      <c r="P23" s="387"/>
      <c r="Q23" s="387"/>
      <c r="R23" s="387"/>
      <c r="S23" s="388"/>
      <c r="T23" s="388"/>
      <c r="U23" s="388"/>
      <c r="V23" s="397"/>
    </row>
    <row r="24" spans="1:22" s="375" customFormat="1" ht="12">
      <c r="A24" s="398"/>
      <c r="B24" s="398"/>
      <c r="C24" s="398"/>
      <c r="D24" s="398"/>
      <c r="E24" s="398"/>
      <c r="F24" s="398"/>
      <c r="G24" s="398"/>
      <c r="H24" s="398"/>
      <c r="I24" s="399"/>
      <c r="J24" s="399"/>
      <c r="K24" s="399"/>
      <c r="L24" s="399"/>
      <c r="M24" s="399"/>
      <c r="N24" s="400"/>
      <c r="O24" s="400"/>
      <c r="P24" s="400"/>
      <c r="Q24" s="400"/>
      <c r="R24" s="400"/>
      <c r="S24" s="398"/>
      <c r="T24" s="398"/>
      <c r="U24" s="398"/>
      <c r="V24" s="397"/>
    </row>
    <row r="25" spans="1:22" s="375" customFormat="1" ht="12">
      <c r="A25" s="398"/>
      <c r="B25" s="398"/>
      <c r="C25" s="398"/>
      <c r="D25" s="398"/>
      <c r="E25" s="398"/>
      <c r="F25" s="398"/>
      <c r="G25" s="398"/>
      <c r="H25" s="398"/>
      <c r="I25" s="399"/>
      <c r="J25" s="399"/>
      <c r="K25" s="399"/>
      <c r="L25" s="399"/>
      <c r="M25" s="399"/>
      <c r="N25" s="400"/>
      <c r="O25" s="400"/>
      <c r="P25" s="400"/>
      <c r="Q25" s="400"/>
      <c r="R25" s="400"/>
      <c r="S25" s="398"/>
      <c r="T25" s="398"/>
      <c r="U25" s="398"/>
      <c r="V25" s="397"/>
    </row>
    <row r="26" spans="1:22" s="375" customFormat="1" ht="12">
      <c r="A26" s="398"/>
      <c r="B26" s="398"/>
      <c r="C26" s="398"/>
      <c r="D26" s="398"/>
      <c r="E26" s="398"/>
      <c r="F26" s="398"/>
      <c r="G26" s="398"/>
      <c r="H26" s="398"/>
      <c r="I26" s="399"/>
      <c r="J26" s="399"/>
      <c r="K26" s="399"/>
      <c r="L26" s="399"/>
      <c r="M26" s="399"/>
      <c r="N26" s="400"/>
      <c r="O26" s="400"/>
      <c r="P26" s="400"/>
      <c r="Q26" s="400"/>
      <c r="R26" s="400"/>
      <c r="S26" s="398"/>
      <c r="T26" s="398"/>
      <c r="U26" s="398"/>
      <c r="V26" s="397"/>
    </row>
    <row r="27" spans="1:22" s="375" customFormat="1" ht="12">
      <c r="A27" s="398"/>
      <c r="B27" s="398"/>
      <c r="C27" s="398"/>
      <c r="D27" s="398"/>
      <c r="E27" s="398"/>
      <c r="F27" s="398"/>
      <c r="G27" s="398"/>
      <c r="H27" s="398"/>
      <c r="I27" s="399"/>
      <c r="J27" s="399"/>
      <c r="K27" s="399"/>
      <c r="L27" s="399"/>
      <c r="M27" s="399"/>
      <c r="N27" s="400"/>
      <c r="O27" s="400"/>
      <c r="P27" s="400"/>
      <c r="Q27" s="400"/>
      <c r="R27" s="400"/>
      <c r="S27" s="398"/>
      <c r="T27" s="398"/>
      <c r="U27" s="398"/>
      <c r="V27" s="397"/>
    </row>
    <row r="28" spans="1:22" s="375" customFormat="1" ht="12">
      <c r="A28" s="398"/>
      <c r="B28" s="398"/>
      <c r="C28" s="398"/>
      <c r="D28" s="398"/>
      <c r="E28" s="398"/>
      <c r="F28" s="398"/>
      <c r="G28" s="398"/>
      <c r="H28" s="398"/>
      <c r="I28" s="399"/>
      <c r="J28" s="399"/>
      <c r="K28" s="399"/>
      <c r="L28" s="399"/>
      <c r="M28" s="399"/>
      <c r="N28" s="400"/>
      <c r="O28" s="400"/>
      <c r="P28" s="400"/>
      <c r="Q28" s="400"/>
      <c r="R28" s="400"/>
      <c r="S28" s="398"/>
      <c r="T28" s="398"/>
      <c r="U28" s="398"/>
      <c r="V28" s="397"/>
    </row>
    <row r="29" spans="1:22" s="375" customFormat="1" ht="12">
      <c r="A29" s="398"/>
      <c r="B29" s="398"/>
      <c r="C29" s="398"/>
      <c r="D29" s="398"/>
      <c r="E29" s="398"/>
      <c r="F29" s="398"/>
      <c r="G29" s="398"/>
      <c r="H29" s="398"/>
      <c r="I29" s="399"/>
      <c r="J29" s="399"/>
      <c r="K29" s="399"/>
      <c r="L29" s="399"/>
      <c r="M29" s="399"/>
      <c r="N29" s="400"/>
      <c r="O29" s="400"/>
      <c r="P29" s="400"/>
      <c r="Q29" s="400"/>
      <c r="R29" s="400"/>
      <c r="S29" s="398"/>
      <c r="T29" s="398"/>
      <c r="U29" s="398"/>
      <c r="V29" s="397"/>
    </row>
    <row r="30" spans="1:22" s="375" customFormat="1" ht="12">
      <c r="A30" s="398"/>
      <c r="B30" s="398"/>
      <c r="C30" s="398"/>
      <c r="D30" s="398"/>
      <c r="E30" s="398"/>
      <c r="F30" s="398"/>
      <c r="G30" s="398"/>
      <c r="H30" s="398"/>
      <c r="I30" s="399"/>
      <c r="J30" s="399"/>
      <c r="K30" s="399"/>
      <c r="L30" s="399"/>
      <c r="M30" s="399"/>
      <c r="N30" s="400"/>
      <c r="O30" s="400"/>
      <c r="P30" s="400"/>
      <c r="Q30" s="400"/>
      <c r="R30" s="400"/>
      <c r="S30" s="398"/>
      <c r="T30" s="398"/>
      <c r="U30" s="398"/>
      <c r="V30" s="397"/>
    </row>
    <row r="31" spans="1:22" s="375" customFormat="1" ht="12">
      <c r="A31" s="398"/>
      <c r="B31" s="398"/>
      <c r="C31" s="398"/>
      <c r="D31" s="398"/>
      <c r="E31" s="398"/>
      <c r="F31" s="398"/>
      <c r="G31" s="398"/>
      <c r="H31" s="398"/>
      <c r="I31" s="399"/>
      <c r="J31" s="399"/>
      <c r="K31" s="399"/>
      <c r="L31" s="399"/>
      <c r="M31" s="399"/>
      <c r="N31" s="400"/>
      <c r="O31" s="400"/>
      <c r="P31" s="400"/>
      <c r="Q31" s="400"/>
      <c r="R31" s="400"/>
      <c r="S31" s="398"/>
      <c r="T31" s="398"/>
      <c r="U31" s="398"/>
      <c r="V31" s="397"/>
    </row>
    <row r="32" spans="1:22" s="375" customFormat="1" ht="12">
      <c r="A32" s="398"/>
      <c r="B32" s="398"/>
      <c r="C32" s="398"/>
      <c r="D32" s="398"/>
      <c r="E32" s="398"/>
      <c r="F32" s="398"/>
      <c r="G32" s="398"/>
      <c r="H32" s="398"/>
      <c r="I32" s="399"/>
      <c r="J32" s="399"/>
      <c r="K32" s="399"/>
      <c r="L32" s="399"/>
      <c r="M32" s="399"/>
      <c r="N32" s="400"/>
      <c r="O32" s="400"/>
      <c r="P32" s="400"/>
      <c r="Q32" s="400"/>
      <c r="R32" s="400"/>
      <c r="S32" s="398"/>
      <c r="T32" s="398"/>
      <c r="U32" s="398"/>
      <c r="V32" s="397"/>
    </row>
    <row r="33" spans="1:22" s="375" customFormat="1" ht="12">
      <c r="A33" s="398"/>
      <c r="B33" s="398"/>
      <c r="C33" s="398"/>
      <c r="D33" s="398"/>
      <c r="E33" s="398"/>
      <c r="F33" s="398"/>
      <c r="G33" s="398"/>
      <c r="H33" s="398"/>
      <c r="I33" s="399"/>
      <c r="J33" s="399"/>
      <c r="K33" s="399"/>
      <c r="L33" s="399"/>
      <c r="M33" s="399"/>
      <c r="N33" s="400"/>
      <c r="O33" s="400"/>
      <c r="P33" s="400"/>
      <c r="Q33" s="400"/>
      <c r="R33" s="400"/>
      <c r="S33" s="398"/>
      <c r="T33" s="398"/>
      <c r="U33" s="398"/>
      <c r="V33" s="397"/>
    </row>
    <row r="34" spans="1:22" s="375" customFormat="1" ht="12">
      <c r="A34" s="398"/>
      <c r="B34" s="398"/>
      <c r="C34" s="398"/>
      <c r="D34" s="398"/>
      <c r="E34" s="398"/>
      <c r="F34" s="398"/>
      <c r="G34" s="398"/>
      <c r="H34" s="398"/>
      <c r="I34" s="399"/>
      <c r="J34" s="399"/>
      <c r="K34" s="399"/>
      <c r="L34" s="399"/>
      <c r="M34" s="399"/>
      <c r="N34" s="400"/>
      <c r="O34" s="400"/>
      <c r="P34" s="400"/>
      <c r="Q34" s="400"/>
      <c r="R34" s="400"/>
      <c r="S34" s="398"/>
      <c r="T34" s="398"/>
      <c r="U34" s="398"/>
      <c r="V34" s="397"/>
    </row>
    <row r="35" spans="1:22" s="375" customFormat="1" ht="12">
      <c r="A35" s="398"/>
      <c r="B35" s="398"/>
      <c r="C35" s="398"/>
      <c r="D35" s="398"/>
      <c r="E35" s="398"/>
      <c r="F35" s="398"/>
      <c r="G35" s="398"/>
      <c r="H35" s="398"/>
      <c r="I35" s="399"/>
      <c r="J35" s="399"/>
      <c r="K35" s="399"/>
      <c r="L35" s="399"/>
      <c r="M35" s="399"/>
      <c r="N35" s="400"/>
      <c r="O35" s="400"/>
      <c r="P35" s="400"/>
      <c r="Q35" s="400"/>
      <c r="R35" s="400"/>
      <c r="S35" s="398"/>
      <c r="T35" s="398"/>
      <c r="U35" s="398"/>
      <c r="V35" s="397"/>
    </row>
    <row r="36" spans="1:22" s="375" customFormat="1" ht="12">
      <c r="A36" s="398"/>
      <c r="B36" s="398"/>
      <c r="C36" s="398"/>
      <c r="D36" s="398"/>
      <c r="E36" s="398"/>
      <c r="F36" s="398"/>
      <c r="G36" s="398"/>
      <c r="H36" s="398"/>
      <c r="I36" s="399"/>
      <c r="J36" s="399"/>
      <c r="K36" s="399"/>
      <c r="L36" s="399"/>
      <c r="M36" s="399"/>
      <c r="N36" s="400"/>
      <c r="O36" s="400"/>
      <c r="P36" s="400"/>
      <c r="Q36" s="400"/>
      <c r="R36" s="400"/>
      <c r="S36" s="398"/>
      <c r="T36" s="398"/>
      <c r="U36" s="398"/>
      <c r="V36" s="397"/>
    </row>
    <row r="37" spans="1:22" s="375" customFormat="1" ht="12">
      <c r="A37" s="398"/>
      <c r="B37" s="398"/>
      <c r="C37" s="398"/>
      <c r="D37" s="398"/>
      <c r="E37" s="398"/>
      <c r="F37" s="349" t="s">
        <v>125</v>
      </c>
      <c r="G37" s="398"/>
      <c r="H37" s="398"/>
      <c r="I37" s="399"/>
      <c r="J37" s="399"/>
      <c r="K37" s="399"/>
      <c r="L37" s="399"/>
      <c r="M37" s="562">
        <f>SUM(M10:M34)</f>
        <v>185956516</v>
      </c>
      <c r="N37" s="562">
        <f t="shared" ref="N37:R37" si="0">SUM(N10:N34)</f>
        <v>122947119.42999999</v>
      </c>
      <c r="O37" s="562">
        <f t="shared" si="0"/>
        <v>111013087.02</v>
      </c>
      <c r="P37" s="562">
        <f t="shared" si="0"/>
        <v>80454444.329999998</v>
      </c>
      <c r="Q37" s="562">
        <f t="shared" si="0"/>
        <v>80454444.329999998</v>
      </c>
      <c r="R37" s="562">
        <f t="shared" si="0"/>
        <v>80454444.329999998</v>
      </c>
      <c r="S37" s="398"/>
      <c r="T37" s="398"/>
      <c r="U37" s="398"/>
      <c r="V37" s="397"/>
    </row>
    <row r="38" spans="1:22">
      <c r="A38" s="51"/>
      <c r="B38" s="51"/>
      <c r="C38" s="51"/>
      <c r="D38" s="51"/>
      <c r="E38" s="51"/>
      <c r="F38" s="51"/>
      <c r="G38" s="51"/>
      <c r="H38" s="51"/>
      <c r="I38" s="52"/>
      <c r="J38" s="52"/>
      <c r="K38" s="52"/>
      <c r="L38" s="52"/>
      <c r="M38" s="52"/>
      <c r="N38" s="53"/>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375"/>
      <c r="O39" s="375"/>
      <c r="P39" s="375"/>
    </row>
    <row r="40" spans="1:22">
      <c r="A40" s="585" t="s">
        <v>570</v>
      </c>
      <c r="B40" s="316"/>
      <c r="C40" s="316"/>
      <c r="D40" s="316"/>
      <c r="E40" s="586"/>
      <c r="F40" s="586"/>
      <c r="G40" s="586"/>
      <c r="H40" s="587"/>
      <c r="I40" s="587"/>
      <c r="J40" s="587"/>
      <c r="K40" s="588"/>
      <c r="L40" s="588"/>
      <c r="M40" s="588"/>
      <c r="N40" s="588"/>
      <c r="O40" s="588"/>
      <c r="P40" s="588"/>
    </row>
    <row r="41" spans="1:22" ht="24"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B43" s="375"/>
      <c r="C43" s="414"/>
      <c r="D43" s="414"/>
      <c r="E43" s="375"/>
      <c r="F43" s="375"/>
      <c r="G43" s="375"/>
      <c r="H43" s="375"/>
      <c r="I43" s="375"/>
      <c r="J43" s="375"/>
      <c r="K43" s="375"/>
      <c r="L43" s="375"/>
      <c r="M43" s="375"/>
      <c r="N43" s="375"/>
      <c r="O43" s="375"/>
      <c r="P43" s="375"/>
    </row>
    <row r="44" spans="1:22">
      <c r="C44" s="45"/>
      <c r="D44" s="45"/>
    </row>
    <row r="45" spans="1:22">
      <c r="C45" s="45"/>
      <c r="D45" s="45"/>
    </row>
    <row r="46" spans="1:22">
      <c r="A46" s="280"/>
      <c r="B46" s="280"/>
      <c r="C46" s="280"/>
      <c r="D46" s="280"/>
      <c r="N46" s="281"/>
      <c r="O46" s="281"/>
      <c r="P46" s="281"/>
      <c r="Q46" s="281"/>
    </row>
    <row r="48" spans="1:22" s="45" customFormat="1">
      <c r="C48" s="38" t="s">
        <v>460</v>
      </c>
      <c r="D48" s="36"/>
      <c r="E48" s="34"/>
      <c r="F48" s="39"/>
      <c r="G48" s="39"/>
      <c r="H48" s="39"/>
      <c r="I48" s="34"/>
      <c r="J48" s="1109"/>
      <c r="K48" s="1109"/>
      <c r="L48" s="1109"/>
      <c r="O48" s="34" t="s">
        <v>15</v>
      </c>
      <c r="P48" s="40" t="s">
        <v>31</v>
      </c>
      <c r="Q48" s="40"/>
      <c r="R48" s="40"/>
    </row>
    <row r="49" spans="1: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row r="51" spans="1:21">
      <c r="A51" s="313"/>
    </row>
  </sheetData>
  <mergeCells count="19">
    <mergeCell ref="J48:L48"/>
    <mergeCell ref="C49:F49"/>
    <mergeCell ref="J49:L49"/>
    <mergeCell ref="P49:U49"/>
    <mergeCell ref="A41:Q41"/>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60" fitToHeight="0" orientation="landscape" r:id="rId1"/>
  <headerFooter scaleWithDoc="0" alignWithMargins="0">
    <oddHeader>&amp;L&amp;G&amp;R&amp;G</oddHeader>
    <oddFooter>&amp;R&amp;G</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EE10BE"/>
  </sheetPr>
  <dimension ref="A1:K55"/>
  <sheetViews>
    <sheetView showGridLines="0" view="pageBreakPreview" topLeftCell="A19" zoomScale="130" zoomScaleNormal="115" zoomScaleSheetLayoutView="130" workbookViewId="0">
      <selection activeCell="G49" sqref="G49"/>
    </sheetView>
  </sheetViews>
  <sheetFormatPr baseColWidth="10" defaultColWidth="11.42578125" defaultRowHeight="11.25"/>
  <cols>
    <col min="1" max="1" width="1.85546875" style="276" customWidth="1"/>
    <col min="2" max="2" width="43.5703125" style="247" customWidth="1"/>
    <col min="3" max="3" width="1.5703125" style="247" customWidth="1"/>
    <col min="4" max="9" width="15.7109375" style="247" customWidth="1"/>
    <col min="10" max="10" width="3.28515625" style="247" customWidth="1"/>
    <col min="11" max="16384" width="11.42578125" style="247"/>
  </cols>
  <sheetData>
    <row r="1" spans="1:11" ht="10.5" customHeight="1">
      <c r="A1" s="247"/>
      <c r="B1" s="1564" t="s">
        <v>208</v>
      </c>
      <c r="C1" s="1577"/>
      <c r="D1" s="1577"/>
      <c r="E1" s="1577"/>
      <c r="F1" s="1577"/>
      <c r="G1" s="1577"/>
      <c r="H1" s="1577"/>
      <c r="I1" s="1578"/>
    </row>
    <row r="2" spans="1:11" ht="10.5" customHeight="1">
      <c r="A2" s="247"/>
      <c r="B2" s="1565" t="s">
        <v>387</v>
      </c>
      <c r="C2" s="1579"/>
      <c r="D2" s="1579"/>
      <c r="E2" s="1579"/>
      <c r="F2" s="1579"/>
      <c r="G2" s="1579"/>
      <c r="H2" s="1579"/>
      <c r="I2" s="1580"/>
    </row>
    <row r="3" spans="1:11" ht="11.1" customHeight="1">
      <c r="A3" s="247"/>
      <c r="B3" s="1565" t="s">
        <v>463</v>
      </c>
      <c r="C3" s="1579"/>
      <c r="D3" s="1579"/>
      <c r="E3" s="1579"/>
      <c r="F3" s="1579"/>
      <c r="G3" s="1579"/>
      <c r="H3" s="1579"/>
      <c r="I3" s="1580"/>
    </row>
    <row r="4" spans="1:11" ht="11.1" customHeight="1">
      <c r="A4" s="247"/>
      <c r="B4" s="1565" t="s">
        <v>464</v>
      </c>
      <c r="C4" s="1579"/>
      <c r="D4" s="1579"/>
      <c r="E4" s="1579"/>
      <c r="F4" s="1579"/>
      <c r="G4" s="1579"/>
      <c r="H4" s="1579"/>
      <c r="I4" s="1580"/>
    </row>
    <row r="5" spans="1:11" ht="11.1" customHeight="1">
      <c r="A5" s="247"/>
      <c r="B5" s="1565" t="s">
        <v>211</v>
      </c>
      <c r="C5" s="1579"/>
      <c r="D5" s="1579"/>
      <c r="E5" s="1579"/>
      <c r="F5" s="1579"/>
      <c r="G5" s="1579"/>
      <c r="H5" s="1579"/>
      <c r="I5" s="1580"/>
      <c r="K5" s="248"/>
    </row>
    <row r="6" spans="1:11" ht="11.1" customHeight="1">
      <c r="A6" s="247"/>
      <c r="B6" s="1566" t="s">
        <v>465</v>
      </c>
      <c r="C6" s="1572"/>
      <c r="D6" s="1572"/>
      <c r="E6" s="1572"/>
      <c r="F6" s="1572"/>
      <c r="G6" s="1572"/>
      <c r="H6" s="1572"/>
      <c r="I6" s="1576"/>
    </row>
    <row r="7" spans="1:11" s="248" customFormat="1" ht="3.95" customHeight="1">
      <c r="A7" s="249"/>
      <c r="B7" s="250"/>
      <c r="C7" s="251"/>
      <c r="D7" s="251"/>
      <c r="E7" s="251"/>
      <c r="F7" s="251"/>
      <c r="G7" s="251"/>
      <c r="H7" s="251"/>
      <c r="I7" s="251"/>
    </row>
    <row r="8" spans="1:11" s="248" customFormat="1" ht="15" customHeight="1">
      <c r="A8" s="252"/>
      <c r="B8" s="1564" t="s">
        <v>466</v>
      </c>
      <c r="C8" s="253"/>
      <c r="D8" s="1567" t="s">
        <v>213</v>
      </c>
      <c r="E8" s="1567"/>
      <c r="F8" s="1567"/>
      <c r="G8" s="1567"/>
      <c r="H8" s="1567"/>
      <c r="I8" s="1568" t="s">
        <v>1025</v>
      </c>
    </row>
    <row r="9" spans="1:11" s="248" customFormat="1" ht="15" customHeight="1">
      <c r="A9" s="252"/>
      <c r="B9" s="1565"/>
      <c r="C9" s="254"/>
      <c r="D9" s="1571" t="s">
        <v>1026</v>
      </c>
      <c r="E9" s="1573" t="s">
        <v>1027</v>
      </c>
      <c r="F9" s="1573" t="s">
        <v>1028</v>
      </c>
      <c r="G9" s="1573" t="s">
        <v>1029</v>
      </c>
      <c r="H9" s="1573" t="s">
        <v>1030</v>
      </c>
      <c r="I9" s="1569"/>
    </row>
    <row r="10" spans="1:11" s="248" customFormat="1" ht="25.5" customHeight="1">
      <c r="A10" s="252"/>
      <c r="B10" s="1566"/>
      <c r="C10" s="255"/>
      <c r="D10" s="1572"/>
      <c r="E10" s="1574"/>
      <c r="F10" s="1575"/>
      <c r="G10" s="1575"/>
      <c r="H10" s="1575"/>
      <c r="I10" s="1570"/>
    </row>
    <row r="11" spans="1:11" s="259" customFormat="1" ht="6.95" customHeight="1">
      <c r="A11" s="256"/>
      <c r="B11" s="257"/>
      <c r="C11" s="257"/>
      <c r="D11" s="258"/>
      <c r="E11" s="258"/>
      <c r="F11" s="258"/>
      <c r="G11" s="258"/>
      <c r="H11" s="258"/>
      <c r="I11" s="258"/>
    </row>
    <row r="12" spans="1:11" s="262" customFormat="1" ht="15" customHeight="1">
      <c r="A12" s="260"/>
      <c r="B12" s="261" t="s">
        <v>467</v>
      </c>
      <c r="C12" s="261"/>
      <c r="D12" s="757">
        <f>D13+D14+D15+D18+D19+D22</f>
        <v>7492485380</v>
      </c>
      <c r="E12" s="758">
        <f>F12-D12</f>
        <v>-221165126.44999886</v>
      </c>
      <c r="F12" s="757">
        <f>F13+F14+F15+F18+F19+F22</f>
        <v>7271320253.5500011</v>
      </c>
      <c r="G12" s="757">
        <f>G13+G14+G15+G18+G19+G22</f>
        <v>6918313718.840004</v>
      </c>
      <c r="H12" s="757">
        <f>H13+H14+H15+H18+H19+H22</f>
        <v>6918313718.840004</v>
      </c>
      <c r="I12" s="757">
        <f t="shared" ref="I12:I22" si="0">F12-G12</f>
        <v>353006534.70999718</v>
      </c>
    </row>
    <row r="13" spans="1:11" s="259" customFormat="1" ht="19.5" customHeight="1">
      <c r="A13" s="256"/>
      <c r="B13" s="759" t="s">
        <v>468</v>
      </c>
      <c r="C13" s="263"/>
      <c r="D13" s="758"/>
      <c r="E13" s="758">
        <f>F13-D13</f>
        <v>0</v>
      </c>
      <c r="F13" s="758"/>
      <c r="G13" s="758"/>
      <c r="H13" s="758"/>
      <c r="I13" s="758">
        <f t="shared" si="0"/>
        <v>0</v>
      </c>
    </row>
    <row r="14" spans="1:11" s="259" customFormat="1" ht="19.5" customHeight="1">
      <c r="A14" s="256"/>
      <c r="B14" s="759" t="s">
        <v>469</v>
      </c>
      <c r="C14" s="263"/>
      <c r="D14" s="758"/>
      <c r="E14" s="758">
        <f>F14-D14</f>
        <v>0</v>
      </c>
      <c r="F14" s="758"/>
      <c r="G14" s="758"/>
      <c r="H14" s="758"/>
      <c r="I14" s="758">
        <f t="shared" si="0"/>
        <v>0</v>
      </c>
    </row>
    <row r="15" spans="1:11" s="259" customFormat="1" ht="19.5" customHeight="1">
      <c r="A15" s="256"/>
      <c r="B15" s="759" t="s">
        <v>470</v>
      </c>
      <c r="C15" s="263"/>
      <c r="D15" s="758">
        <f>D16+D17</f>
        <v>7451102580</v>
      </c>
      <c r="E15" s="758">
        <f>E16+E17</f>
        <v>-221165126.44999957</v>
      </c>
      <c r="F15" s="758">
        <f>F16+F17</f>
        <v>7229937453.5500011</v>
      </c>
      <c r="G15" s="758">
        <f>G16+G17</f>
        <v>6890581907.4400043</v>
      </c>
      <c r="H15" s="758">
        <f>H16+H17</f>
        <v>6890581907.4400043</v>
      </c>
      <c r="I15" s="758">
        <f t="shared" si="0"/>
        <v>339355546.1099968</v>
      </c>
    </row>
    <row r="16" spans="1:11" s="259" customFormat="1" ht="19.5" customHeight="1">
      <c r="A16" s="256"/>
      <c r="B16" s="264" t="s">
        <v>471</v>
      </c>
      <c r="C16" s="263"/>
      <c r="D16" s="758">
        <v>1043154361.2</v>
      </c>
      <c r="E16" s="758">
        <f t="shared" ref="E16:E22" si="1">F16-D16</f>
        <v>-30963117.70299983</v>
      </c>
      <c r="F16" s="758">
        <v>1012191243.4970002</v>
      </c>
      <c r="G16" s="758">
        <v>964681467.0416007</v>
      </c>
      <c r="H16" s="758">
        <v>964681467.0416007</v>
      </c>
      <c r="I16" s="758">
        <f t="shared" si="0"/>
        <v>47509776.455399513</v>
      </c>
    </row>
    <row r="17" spans="1:9" s="259" customFormat="1" ht="19.5" customHeight="1">
      <c r="A17" s="256"/>
      <c r="B17" s="264" t="s">
        <v>472</v>
      </c>
      <c r="C17" s="263"/>
      <c r="D17" s="758">
        <v>6407948218.8000002</v>
      </c>
      <c r="E17" s="758">
        <f t="shared" si="1"/>
        <v>-190202008.74699974</v>
      </c>
      <c r="F17" s="758">
        <v>6217746210.0530005</v>
      </c>
      <c r="G17" s="758">
        <v>5925900440.3984041</v>
      </c>
      <c r="H17" s="758">
        <v>5925900440.3984041</v>
      </c>
      <c r="I17" s="758">
        <f t="shared" si="0"/>
        <v>291845769.65459633</v>
      </c>
    </row>
    <row r="18" spans="1:9" s="259" customFormat="1" ht="19.5" customHeight="1">
      <c r="A18" s="256"/>
      <c r="B18" s="759" t="s">
        <v>473</v>
      </c>
      <c r="C18" s="263"/>
      <c r="D18" s="758"/>
      <c r="E18" s="758">
        <f t="shared" si="1"/>
        <v>0</v>
      </c>
      <c r="F18" s="758"/>
      <c r="G18" s="758"/>
      <c r="H18" s="758"/>
      <c r="I18" s="758">
        <f t="shared" si="0"/>
        <v>0</v>
      </c>
    </row>
    <row r="19" spans="1:9" s="259" customFormat="1" ht="30" customHeight="1">
      <c r="A19" s="256"/>
      <c r="B19" s="760" t="s">
        <v>474</v>
      </c>
      <c r="C19" s="263"/>
      <c r="D19" s="758">
        <f>D20+D21</f>
        <v>0</v>
      </c>
      <c r="E19" s="758">
        <f t="shared" si="1"/>
        <v>0</v>
      </c>
      <c r="F19" s="758">
        <f>F20+F21</f>
        <v>0</v>
      </c>
      <c r="G19" s="758">
        <f>G20+G21</f>
        <v>0</v>
      </c>
      <c r="H19" s="758">
        <f>H20+H21</f>
        <v>0</v>
      </c>
      <c r="I19" s="758">
        <f t="shared" si="0"/>
        <v>0</v>
      </c>
    </row>
    <row r="20" spans="1:9" s="259" customFormat="1" ht="21.75" customHeight="1">
      <c r="A20" s="256"/>
      <c r="B20" s="264" t="s">
        <v>475</v>
      </c>
      <c r="C20" s="263"/>
      <c r="D20" s="758"/>
      <c r="E20" s="758">
        <f t="shared" si="1"/>
        <v>0</v>
      </c>
      <c r="F20" s="758"/>
      <c r="G20" s="758"/>
      <c r="H20" s="758"/>
      <c r="I20" s="758">
        <f t="shared" si="0"/>
        <v>0</v>
      </c>
    </row>
    <row r="21" spans="1:9" s="259" customFormat="1" ht="21.75" customHeight="1">
      <c r="A21" s="256"/>
      <c r="B21" s="264" t="s">
        <v>476</v>
      </c>
      <c r="C21" s="263"/>
      <c r="D21" s="758"/>
      <c r="E21" s="758">
        <f t="shared" si="1"/>
        <v>0</v>
      </c>
      <c r="F21" s="758"/>
      <c r="G21" s="758"/>
      <c r="H21" s="758"/>
      <c r="I21" s="758">
        <f t="shared" si="0"/>
        <v>0</v>
      </c>
    </row>
    <row r="22" spans="1:9" s="259" customFormat="1" ht="21.75" customHeight="1">
      <c r="A22" s="256"/>
      <c r="B22" s="759" t="s">
        <v>477</v>
      </c>
      <c r="C22" s="263"/>
      <c r="D22" s="758">
        <v>41382800</v>
      </c>
      <c r="E22" s="758">
        <f t="shared" si="1"/>
        <v>0</v>
      </c>
      <c r="F22" s="758">
        <v>41382800</v>
      </c>
      <c r="G22" s="758">
        <v>27731811.399999999</v>
      </c>
      <c r="H22" s="758">
        <v>27731811.399999999</v>
      </c>
      <c r="I22" s="758">
        <f t="shared" si="0"/>
        <v>13650988.600000001</v>
      </c>
    </row>
    <row r="23" spans="1:9" s="259" customFormat="1" ht="4.9000000000000004" customHeight="1">
      <c r="A23" s="256"/>
      <c r="B23" s="759"/>
      <c r="C23" s="263"/>
      <c r="D23" s="758"/>
      <c r="E23" s="758"/>
      <c r="F23" s="758"/>
      <c r="G23" s="758"/>
      <c r="H23" s="758"/>
      <c r="I23" s="758"/>
    </row>
    <row r="24" spans="1:9" s="262" customFormat="1" ht="21.75" customHeight="1">
      <c r="A24" s="260"/>
      <c r="B24" s="261" t="s">
        <v>478</v>
      </c>
      <c r="C24" s="261"/>
      <c r="D24" s="757">
        <f>D25+D26+D27+D30+D31+D34</f>
        <v>786961563</v>
      </c>
      <c r="E24" s="757">
        <f t="shared" ref="E24:E34" si="2">F24-D24</f>
        <v>-10074421.960000038</v>
      </c>
      <c r="F24" s="757">
        <f>F25+F26+F27+F30+F31+F34</f>
        <v>776887141.03999996</v>
      </c>
      <c r="G24" s="757">
        <f>G25+G26+G27+G30+G31+G34</f>
        <v>641188222.93000007</v>
      </c>
      <c r="H24" s="757">
        <f>H25+H26+H27+H30+H31+H34</f>
        <v>641188222.93000007</v>
      </c>
      <c r="I24" s="757">
        <f t="shared" ref="I24:I34" si="3">F24-G24</f>
        <v>135698918.1099999</v>
      </c>
    </row>
    <row r="25" spans="1:9" s="259" customFormat="1" ht="21.75" customHeight="1">
      <c r="A25" s="256"/>
      <c r="B25" s="759" t="s">
        <v>468</v>
      </c>
      <c r="C25" s="263"/>
      <c r="D25" s="758"/>
      <c r="E25" s="758">
        <f t="shared" si="2"/>
        <v>0</v>
      </c>
      <c r="F25" s="758"/>
      <c r="G25" s="758"/>
      <c r="H25" s="758"/>
      <c r="I25" s="758">
        <f t="shared" si="3"/>
        <v>0</v>
      </c>
    </row>
    <row r="26" spans="1:9" s="259" customFormat="1" ht="21.75" customHeight="1">
      <c r="A26" s="256"/>
      <c r="B26" s="759" t="s">
        <v>469</v>
      </c>
      <c r="C26" s="263"/>
      <c r="D26" s="758"/>
      <c r="E26" s="758">
        <f t="shared" si="2"/>
        <v>0</v>
      </c>
      <c r="F26" s="758"/>
      <c r="G26" s="758"/>
      <c r="H26" s="758"/>
      <c r="I26" s="758">
        <f t="shared" si="3"/>
        <v>0</v>
      </c>
    </row>
    <row r="27" spans="1:9" s="259" customFormat="1" ht="21.75" customHeight="1">
      <c r="A27" s="256"/>
      <c r="B27" s="759" t="s">
        <v>470</v>
      </c>
      <c r="C27" s="263"/>
      <c r="D27" s="758">
        <f>D28+D29</f>
        <v>786961563</v>
      </c>
      <c r="E27" s="758">
        <f t="shared" si="2"/>
        <v>-10074421.960000038</v>
      </c>
      <c r="F27" s="758">
        <f>F28+F29</f>
        <v>776887141.03999996</v>
      </c>
      <c r="G27" s="758">
        <f>G28+G29</f>
        <v>641188222.93000007</v>
      </c>
      <c r="H27" s="758">
        <f>H28+H29</f>
        <v>641188222.93000007</v>
      </c>
      <c r="I27" s="758">
        <f t="shared" si="3"/>
        <v>135698918.1099999</v>
      </c>
    </row>
    <row r="28" spans="1:9" s="259" customFormat="1" ht="21.75" customHeight="1">
      <c r="A28" s="256"/>
      <c r="B28" s="264" t="s">
        <v>471</v>
      </c>
      <c r="C28" s="263"/>
      <c r="D28" s="758"/>
      <c r="E28" s="758">
        <f t="shared" si="2"/>
        <v>0</v>
      </c>
      <c r="F28" s="758"/>
      <c r="G28" s="758"/>
      <c r="H28" s="758"/>
      <c r="I28" s="758">
        <f t="shared" si="3"/>
        <v>0</v>
      </c>
    </row>
    <row r="29" spans="1:9" s="259" customFormat="1" ht="21.75" customHeight="1">
      <c r="A29" s="256"/>
      <c r="B29" s="264" t="s">
        <v>472</v>
      </c>
      <c r="C29" s="263"/>
      <c r="D29" s="758">
        <v>786961563</v>
      </c>
      <c r="E29" s="758">
        <f t="shared" si="2"/>
        <v>-10074421.960000038</v>
      </c>
      <c r="F29" s="758">
        <v>776887141.03999996</v>
      </c>
      <c r="G29" s="758">
        <v>641188222.93000007</v>
      </c>
      <c r="H29" s="758">
        <v>641188222.93000007</v>
      </c>
      <c r="I29" s="758">
        <f t="shared" si="3"/>
        <v>135698918.1099999</v>
      </c>
    </row>
    <row r="30" spans="1:9" s="259" customFormat="1" ht="21.75" customHeight="1">
      <c r="A30" s="256"/>
      <c r="B30" s="759" t="s">
        <v>473</v>
      </c>
      <c r="C30" s="263"/>
      <c r="D30" s="758"/>
      <c r="E30" s="758">
        <f t="shared" si="2"/>
        <v>0</v>
      </c>
      <c r="F30" s="758"/>
      <c r="G30" s="758"/>
      <c r="H30" s="758"/>
      <c r="I30" s="758">
        <f t="shared" si="3"/>
        <v>0</v>
      </c>
    </row>
    <row r="31" spans="1:9" s="259" customFormat="1" ht="30" customHeight="1">
      <c r="A31" s="256"/>
      <c r="B31" s="760" t="s">
        <v>474</v>
      </c>
      <c r="C31" s="263"/>
      <c r="D31" s="758">
        <f>D32+D33</f>
        <v>0</v>
      </c>
      <c r="E31" s="758">
        <f t="shared" si="2"/>
        <v>0</v>
      </c>
      <c r="F31" s="758">
        <f>F32+F33</f>
        <v>0</v>
      </c>
      <c r="G31" s="758">
        <f>G32+G33</f>
        <v>0</v>
      </c>
      <c r="H31" s="758">
        <f>H32+H33</f>
        <v>0</v>
      </c>
      <c r="I31" s="758">
        <f t="shared" si="3"/>
        <v>0</v>
      </c>
    </row>
    <row r="32" spans="1:9" s="259" customFormat="1" ht="21" customHeight="1">
      <c r="A32" s="256"/>
      <c r="B32" s="761" t="s">
        <v>475</v>
      </c>
      <c r="C32" s="762"/>
      <c r="D32" s="763"/>
      <c r="E32" s="763">
        <f t="shared" si="2"/>
        <v>0</v>
      </c>
      <c r="F32" s="763"/>
      <c r="G32" s="763"/>
      <c r="H32" s="763"/>
      <c r="I32" s="763">
        <f t="shared" si="3"/>
        <v>0</v>
      </c>
    </row>
    <row r="33" spans="1:9" s="259" customFormat="1" ht="21" customHeight="1">
      <c r="A33" s="256"/>
      <c r="B33" s="264" t="s">
        <v>476</v>
      </c>
      <c r="C33" s="263"/>
      <c r="D33" s="758"/>
      <c r="E33" s="758">
        <f t="shared" si="2"/>
        <v>0</v>
      </c>
      <c r="F33" s="758"/>
      <c r="G33" s="758"/>
      <c r="H33" s="758"/>
      <c r="I33" s="758">
        <f t="shared" si="3"/>
        <v>0</v>
      </c>
    </row>
    <row r="34" spans="1:9" s="259" customFormat="1" ht="21" customHeight="1">
      <c r="A34" s="256"/>
      <c r="B34" s="759" t="s">
        <v>477</v>
      </c>
      <c r="C34" s="263"/>
      <c r="D34" s="758"/>
      <c r="E34" s="758">
        <f t="shared" si="2"/>
        <v>0</v>
      </c>
      <c r="F34" s="758"/>
      <c r="G34" s="758"/>
      <c r="H34" s="758"/>
      <c r="I34" s="758">
        <f t="shared" si="3"/>
        <v>0</v>
      </c>
    </row>
    <row r="35" spans="1:9" s="259" customFormat="1" ht="4.9000000000000004" customHeight="1">
      <c r="A35" s="256"/>
      <c r="B35" s="759"/>
      <c r="C35" s="764"/>
      <c r="D35" s="758"/>
      <c r="E35" s="758"/>
      <c r="F35" s="758"/>
      <c r="G35" s="758"/>
      <c r="H35" s="758"/>
      <c r="I35" s="758"/>
    </row>
    <row r="36" spans="1:9" s="262" customFormat="1" ht="15" customHeight="1">
      <c r="A36" s="260"/>
      <c r="B36" s="261" t="s">
        <v>479</v>
      </c>
      <c r="C36" s="265"/>
      <c r="D36" s="757">
        <f>D12+D24</f>
        <v>8279446943</v>
      </c>
      <c r="E36" s="757">
        <f>F36-D36</f>
        <v>-231239548.40999889</v>
      </c>
      <c r="F36" s="757">
        <f>F12+F24</f>
        <v>8048207394.5900011</v>
      </c>
      <c r="G36" s="757">
        <f>G12+G24</f>
        <v>7559501941.7700043</v>
      </c>
      <c r="H36" s="757">
        <f>H12+H24</f>
        <v>7559501941.7700043</v>
      </c>
      <c r="I36" s="757">
        <f>F36-G36</f>
        <v>488705452.81999683</v>
      </c>
    </row>
    <row r="37" spans="1:9" s="259" customFormat="1" ht="4.9000000000000004" customHeight="1">
      <c r="A37" s="256"/>
      <c r="B37" s="266"/>
      <c r="C37" s="266"/>
      <c r="D37" s="765"/>
      <c r="E37" s="765"/>
      <c r="F37" s="765"/>
      <c r="G37" s="765"/>
      <c r="H37" s="765"/>
      <c r="I37" s="765"/>
    </row>
    <row r="38" spans="1:9" s="259" customFormat="1" ht="4.9000000000000004" customHeight="1">
      <c r="A38" s="256"/>
      <c r="B38" s="766"/>
      <c r="C38" s="766"/>
      <c r="D38" s="767"/>
      <c r="E38" s="767"/>
      <c r="F38" s="767"/>
      <c r="G38" s="767"/>
      <c r="H38" s="767"/>
      <c r="I38" s="767"/>
    </row>
    <row r="39" spans="1:9" s="259" customFormat="1" ht="4.9000000000000004" customHeight="1">
      <c r="A39" s="256"/>
      <c r="B39" s="766"/>
      <c r="C39" s="766"/>
      <c r="D39" s="767"/>
      <c r="E39" s="767"/>
      <c r="F39" s="767"/>
      <c r="G39" s="767"/>
      <c r="H39" s="767"/>
      <c r="I39" s="767"/>
    </row>
    <row r="40" spans="1:9" s="259" customFormat="1" ht="4.9000000000000004" customHeight="1">
      <c r="A40" s="256"/>
      <c r="B40" s="766"/>
      <c r="C40" s="766"/>
      <c r="D40" s="767"/>
      <c r="E40" s="767"/>
      <c r="F40" s="767"/>
      <c r="G40" s="767"/>
      <c r="H40" s="767"/>
      <c r="I40" s="767"/>
    </row>
    <row r="41" spans="1:9" s="259" customFormat="1" ht="4.9000000000000004" customHeight="1">
      <c r="A41" s="256"/>
      <c r="B41" s="766"/>
      <c r="C41" s="766"/>
      <c r="D41" s="767"/>
      <c r="E41" s="767"/>
      <c r="F41" s="767"/>
      <c r="G41" s="767"/>
      <c r="H41" s="767"/>
      <c r="I41" s="767"/>
    </row>
    <row r="42" spans="1:9" s="259" customFormat="1" ht="4.9000000000000004" customHeight="1">
      <c r="A42" s="256"/>
      <c r="B42" s="766"/>
      <c r="C42" s="766"/>
      <c r="D42" s="767"/>
      <c r="E42" s="767"/>
      <c r="F42" s="767"/>
      <c r="G42" s="767"/>
      <c r="H42" s="767"/>
      <c r="I42" s="767"/>
    </row>
    <row r="43" spans="1:9" s="259" customFormat="1" ht="4.9000000000000004" customHeight="1">
      <c r="A43" s="256"/>
      <c r="B43" s="766"/>
      <c r="C43" s="766"/>
      <c r="D43" s="767"/>
      <c r="E43" s="767"/>
      <c r="F43" s="767"/>
      <c r="G43" s="767"/>
      <c r="H43" s="767"/>
      <c r="I43" s="767"/>
    </row>
    <row r="44" spans="1:9" s="259" customFormat="1" ht="4.9000000000000004" customHeight="1">
      <c r="A44" s="256"/>
      <c r="B44" s="766"/>
      <c r="C44" s="766"/>
      <c r="D44" s="767"/>
      <c r="E44" s="767"/>
      <c r="F44" s="767"/>
      <c r="G44" s="767"/>
      <c r="H44" s="767"/>
      <c r="I44" s="767"/>
    </row>
    <row r="45" spans="1:9" s="259" customFormat="1" ht="4.9000000000000004" customHeight="1">
      <c r="A45" s="256"/>
      <c r="B45" s="766"/>
      <c r="C45" s="766"/>
      <c r="D45" s="767"/>
      <c r="E45" s="767"/>
      <c r="F45" s="767"/>
      <c r="G45" s="767"/>
      <c r="H45" s="767"/>
      <c r="I45" s="767"/>
    </row>
    <row r="46" spans="1:9" s="259" customFormat="1" ht="4.9000000000000004" customHeight="1">
      <c r="A46" s="256"/>
      <c r="B46" s="766"/>
      <c r="C46" s="766"/>
      <c r="D46" s="767"/>
      <c r="E46" s="767"/>
      <c r="F46" s="767"/>
      <c r="G46" s="767"/>
      <c r="H46" s="767"/>
      <c r="I46" s="767"/>
    </row>
    <row r="47" spans="1:9" s="259" customFormat="1" ht="4.9000000000000004" customHeight="1">
      <c r="A47" s="256"/>
      <c r="B47" s="766"/>
      <c r="C47" s="766"/>
      <c r="D47" s="767"/>
      <c r="E47" s="767"/>
      <c r="F47" s="767"/>
      <c r="G47" s="767"/>
      <c r="H47" s="767"/>
      <c r="I47" s="767"/>
    </row>
    <row r="48" spans="1:9" s="259" customFormat="1" ht="4.9000000000000004" customHeight="1">
      <c r="A48" s="256"/>
      <c r="B48" s="766"/>
      <c r="C48" s="766"/>
      <c r="D48" s="767"/>
      <c r="E48" s="767"/>
      <c r="F48" s="767"/>
      <c r="G48" s="767"/>
      <c r="H48" s="767"/>
      <c r="I48" s="767"/>
    </row>
    <row r="49" spans="1:9" s="259" customFormat="1" ht="4.9000000000000004" customHeight="1">
      <c r="A49" s="256"/>
      <c r="B49" s="766"/>
      <c r="C49" s="766"/>
      <c r="D49" s="767"/>
      <c r="E49" s="767"/>
      <c r="F49" s="767"/>
      <c r="G49" s="767"/>
      <c r="H49" s="767"/>
      <c r="I49" s="767"/>
    </row>
    <row r="50" spans="1:9" s="259" customFormat="1" ht="4.9000000000000004" customHeight="1">
      <c r="A50" s="256"/>
      <c r="B50" s="766"/>
      <c r="C50" s="766"/>
      <c r="D50" s="767"/>
      <c r="E50" s="767"/>
      <c r="F50" s="767"/>
      <c r="G50" s="767"/>
      <c r="H50" s="767"/>
      <c r="I50" s="767"/>
    </row>
    <row r="51" spans="1:9" s="259" customFormat="1" ht="24" customHeight="1">
      <c r="A51" s="256"/>
      <c r="B51" s="267"/>
      <c r="C51" s="268"/>
      <c r="D51" s="258"/>
      <c r="E51" s="258"/>
      <c r="F51" s="258"/>
      <c r="G51" s="258"/>
      <c r="H51" s="258"/>
      <c r="I51" s="258"/>
    </row>
    <row r="52" spans="1:9" s="259" customFormat="1" ht="24" customHeight="1">
      <c r="A52" s="256"/>
      <c r="B52" s="267"/>
      <c r="C52" s="268"/>
      <c r="D52" s="258"/>
      <c r="E52" s="258"/>
      <c r="F52" s="258"/>
      <c r="G52" s="258"/>
      <c r="H52" s="258"/>
      <c r="I52" s="258"/>
    </row>
    <row r="53" spans="1:9" s="259" customFormat="1" ht="12">
      <c r="A53" s="256"/>
      <c r="B53" s="768" t="s">
        <v>480</v>
      </c>
      <c r="C53" s="768"/>
      <c r="D53" s="768"/>
      <c r="E53" s="269"/>
      <c r="F53" s="1561" t="s">
        <v>1031</v>
      </c>
      <c r="G53" s="1561"/>
      <c r="H53" s="1561"/>
      <c r="I53" s="258"/>
    </row>
    <row r="54" spans="1:9" s="271" customFormat="1" ht="30.75" customHeight="1">
      <c r="A54" s="256"/>
      <c r="B54" s="769" t="s">
        <v>1013</v>
      </c>
      <c r="C54" s="270"/>
      <c r="D54" s="269"/>
      <c r="E54" s="269"/>
      <c r="F54" s="1562" t="s">
        <v>1014</v>
      </c>
      <c r="G54" s="1563"/>
      <c r="H54" s="1563"/>
      <c r="I54" s="258"/>
    </row>
    <row r="55" spans="1:9" s="271" customFormat="1" ht="6.95" customHeight="1">
      <c r="B55" s="272"/>
      <c r="C55" s="273"/>
      <c r="D55" s="274"/>
      <c r="E55" s="274"/>
      <c r="F55" s="274"/>
      <c r="G55" s="274"/>
      <c r="H55" s="274"/>
      <c r="I55" s="275"/>
    </row>
  </sheetData>
  <mergeCells count="16">
    <mergeCell ref="B6:I6"/>
    <mergeCell ref="B1:I1"/>
    <mergeCell ref="B2:I2"/>
    <mergeCell ref="B3:I3"/>
    <mergeCell ref="B4:I4"/>
    <mergeCell ref="B5:I5"/>
    <mergeCell ref="F53:H53"/>
    <mergeCell ref="F54:H54"/>
    <mergeCell ref="B8:B10"/>
    <mergeCell ref="D8:H8"/>
    <mergeCell ref="I8:I10"/>
    <mergeCell ref="D9:D10"/>
    <mergeCell ref="E9:E10"/>
    <mergeCell ref="F9:F10"/>
    <mergeCell ref="G9:G10"/>
    <mergeCell ref="H9:H10"/>
  </mergeCells>
  <conditionalFormatting sqref="D11:I11 E53:F53 I53 E51:I52 D37:D52">
    <cfRule type="cellIs" dxfId="0" priority="1" operator="equal">
      <formula>0</formula>
    </cfRule>
  </conditionalFormatting>
  <printOptions horizontalCentered="1"/>
  <pageMargins left="0.23622047244094491" right="0.23622047244094491" top="1.3385826771653544" bottom="0.74803149606299213" header="0.31496062992125984" footer="0.31496062992125984"/>
  <pageSetup scale="82" fitToHeight="100" orientation="landscape" r:id="rId1"/>
  <headerFooter scaleWithDoc="0" alignWithMargins="0">
    <oddHeader>&amp;L&amp;G&amp;R&amp;G</oddHeader>
    <oddFooter>&amp;R&amp;G</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sheetPr>
  <dimension ref="A1:BD421"/>
  <sheetViews>
    <sheetView showGridLines="0" view="pageBreakPreview" zoomScale="160" zoomScaleNormal="160" zoomScaleSheetLayoutView="160" zoomScalePageLayoutView="115" workbookViewId="0">
      <selection activeCell="AR54" sqref="AR54"/>
    </sheetView>
  </sheetViews>
  <sheetFormatPr baseColWidth="10" defaultColWidth="11.42578125" defaultRowHeight="13.5"/>
  <cols>
    <col min="1" max="1" width="0.5703125" style="924" customWidth="1"/>
    <col min="2" max="34" width="0.85546875" style="924" customWidth="1"/>
    <col min="35" max="35" width="0.28515625" style="924" customWidth="1"/>
    <col min="36" max="36" width="8.28515625" style="924" customWidth="1"/>
    <col min="37" max="37" width="0.28515625" style="924" customWidth="1"/>
    <col min="38" max="38" width="10.28515625" style="924" customWidth="1"/>
    <col min="39" max="39" width="0.28515625" style="924" customWidth="1"/>
    <col min="40" max="40" width="8.28515625" style="924" customWidth="1"/>
    <col min="41" max="41" width="0.28515625" style="924" customWidth="1"/>
    <col min="42" max="42" width="8.28515625" style="924" customWidth="1"/>
    <col min="43" max="43" width="0.28515625" style="924" customWidth="1"/>
    <col min="44" max="44" width="10.28515625" style="924" customWidth="1"/>
    <col min="45" max="45" width="0.28515625" style="924" customWidth="1"/>
    <col min="46" max="46" width="10.28515625" style="924" customWidth="1"/>
    <col min="47" max="47" width="0.28515625" style="924" customWidth="1"/>
    <col min="48" max="48" width="13.28515625" style="924" customWidth="1"/>
    <col min="49" max="49" width="0.28515625" style="924" customWidth="1"/>
    <col min="50" max="50" width="10.28515625" style="924" customWidth="1"/>
    <col min="51" max="51" width="0.28515625" style="924" customWidth="1"/>
    <col min="52" max="52" width="10.28515625" style="924" customWidth="1"/>
    <col min="53" max="53" width="0.28515625" style="924" customWidth="1"/>
    <col min="54" max="54" width="13.28515625" style="924" customWidth="1"/>
    <col min="55" max="55" width="0.5703125" style="924" customWidth="1"/>
    <col min="56" max="16384" width="11.42578125" style="924"/>
  </cols>
  <sheetData>
    <row r="1" spans="1:56" s="884" customFormat="1" ht="11.1" customHeight="1"/>
    <row r="2" spans="1:56" s="884" customFormat="1" ht="11.1" customHeight="1"/>
    <row r="3" spans="1:56" s="884" customFormat="1" ht="11.1" customHeight="1"/>
    <row r="4" spans="1:56" s="884" customFormat="1" ht="11.1" customHeight="1"/>
    <row r="5" spans="1:56" s="884" customFormat="1" ht="11.1" customHeight="1"/>
    <row r="6" spans="1:56" s="885" customFormat="1" ht="3.95" customHeight="1">
      <c r="AL6" s="886"/>
      <c r="AR6" s="886"/>
      <c r="AZ6" s="886"/>
    </row>
    <row r="7" spans="1:56" s="889" customFormat="1" ht="11.1" customHeight="1">
      <c r="A7" s="887" t="str">
        <f>[24]EF_01!$A$6</f>
        <v>ESTADOS FINANCIEROS</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row>
    <row r="8" spans="1:56" s="889" customFormat="1" ht="11.1" customHeight="1">
      <c r="A8" s="887" t="s">
        <v>1444</v>
      </c>
      <c r="B8" s="887"/>
      <c r="C8" s="887"/>
      <c r="D8" s="887"/>
      <c r="E8" s="887"/>
      <c r="F8" s="887"/>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887"/>
      <c r="AH8" s="887"/>
      <c r="AI8" s="888"/>
      <c r="AJ8" s="888"/>
      <c r="AK8" s="888"/>
      <c r="AL8" s="888"/>
      <c r="AM8" s="888"/>
      <c r="AN8" s="888"/>
      <c r="AO8" s="888"/>
      <c r="AP8" s="888"/>
      <c r="AQ8" s="888"/>
      <c r="AR8" s="888"/>
      <c r="AS8" s="888"/>
      <c r="AT8" s="888"/>
      <c r="AU8" s="888"/>
      <c r="AV8" s="888"/>
      <c r="AW8" s="888"/>
      <c r="AX8" s="888"/>
      <c r="AY8" s="888"/>
      <c r="AZ8" s="888"/>
      <c r="BA8" s="888"/>
      <c r="BB8" s="888"/>
      <c r="BC8" s="888"/>
    </row>
    <row r="9" spans="1:56" s="889" customFormat="1" ht="11.1" customHeight="1">
      <c r="A9" s="887" t="s">
        <v>1445</v>
      </c>
      <c r="B9" s="887"/>
      <c r="C9" s="887"/>
      <c r="D9" s="887"/>
      <c r="E9" s="887"/>
      <c r="F9" s="887"/>
      <c r="G9" s="887"/>
      <c r="H9" s="887"/>
      <c r="I9" s="887"/>
      <c r="J9" s="887"/>
      <c r="K9" s="887"/>
      <c r="L9" s="887"/>
      <c r="M9" s="887"/>
      <c r="N9" s="887"/>
      <c r="O9" s="887"/>
      <c r="P9" s="887"/>
      <c r="Q9" s="887"/>
      <c r="R9" s="887"/>
      <c r="S9" s="887"/>
      <c r="T9" s="887"/>
      <c r="U9" s="887"/>
      <c r="V9" s="887"/>
      <c r="W9" s="887"/>
      <c r="X9" s="887"/>
      <c r="Y9" s="887"/>
      <c r="Z9" s="887"/>
      <c r="AA9" s="887"/>
      <c r="AB9" s="887"/>
      <c r="AC9" s="887"/>
      <c r="AD9" s="887"/>
      <c r="AE9" s="887"/>
      <c r="AF9" s="887"/>
      <c r="AG9" s="887"/>
      <c r="AH9" s="887"/>
      <c r="AI9" s="887"/>
      <c r="AJ9" s="887"/>
      <c r="AK9" s="887"/>
      <c r="AL9" s="887"/>
      <c r="AM9" s="887"/>
      <c r="AN9" s="887"/>
      <c r="AO9" s="887"/>
      <c r="AP9" s="887"/>
      <c r="AQ9" s="887"/>
      <c r="AR9" s="887"/>
      <c r="AS9" s="887"/>
      <c r="AT9" s="887"/>
      <c r="AU9" s="887"/>
      <c r="AV9" s="887"/>
      <c r="AW9" s="887"/>
      <c r="AX9" s="887"/>
      <c r="AY9" s="887"/>
      <c r="AZ9" s="887"/>
      <c r="BA9" s="887"/>
      <c r="BB9" s="887"/>
      <c r="BC9" s="887"/>
    </row>
    <row r="10" spans="1:56" s="889" customFormat="1" ht="11.1" customHeight="1">
      <c r="A10" s="887" t="s">
        <v>1446</v>
      </c>
      <c r="B10" s="887"/>
      <c r="C10" s="887"/>
      <c r="D10" s="887"/>
      <c r="E10" s="887"/>
      <c r="F10" s="887"/>
      <c r="G10" s="887"/>
      <c r="H10" s="887"/>
      <c r="I10" s="887"/>
      <c r="J10" s="887"/>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row>
    <row r="11" spans="1:56" s="890" customFormat="1" ht="3.75" customHeight="1"/>
    <row r="12" spans="1:56" s="894" customFormat="1" ht="11.1" customHeight="1">
      <c r="A12" s="891"/>
      <c r="B12" s="892" t="s">
        <v>1447</v>
      </c>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1"/>
      <c r="AJ12" s="891"/>
      <c r="AK12" s="891"/>
      <c r="AL12" s="891" t="s">
        <v>1448</v>
      </c>
      <c r="AM12" s="891"/>
      <c r="AN12" s="891"/>
      <c r="AO12" s="891"/>
      <c r="AP12" s="891"/>
      <c r="AQ12" s="891"/>
      <c r="AR12" s="891"/>
      <c r="AS12" s="891"/>
      <c r="AT12" s="891" t="s">
        <v>1449</v>
      </c>
      <c r="AU12" s="891"/>
      <c r="AV12" s="891" t="s">
        <v>1449</v>
      </c>
      <c r="AW12" s="891"/>
      <c r="AX12" s="891" t="s">
        <v>1450</v>
      </c>
      <c r="AY12" s="891"/>
      <c r="AZ12" s="891" t="s">
        <v>1450</v>
      </c>
      <c r="BA12" s="891"/>
      <c r="BB12" s="891" t="s">
        <v>1451</v>
      </c>
      <c r="BC12" s="891"/>
      <c r="BD12" s="893"/>
    </row>
    <row r="13" spans="1:56" s="894" customFormat="1" ht="11.1" customHeight="1">
      <c r="A13" s="891"/>
      <c r="B13" s="892" t="s">
        <v>1452</v>
      </c>
      <c r="C13" s="892"/>
      <c r="D13" s="892"/>
      <c r="E13" s="892"/>
      <c r="F13" s="892"/>
      <c r="G13" s="892"/>
      <c r="H13" s="892"/>
      <c r="I13" s="892"/>
      <c r="J13" s="892"/>
      <c r="K13" s="892"/>
      <c r="L13" s="892"/>
      <c r="M13" s="892"/>
      <c r="N13" s="892"/>
      <c r="O13" s="892"/>
      <c r="P13" s="892"/>
      <c r="Q13" s="892"/>
      <c r="R13" s="892"/>
      <c r="S13" s="892"/>
      <c r="T13" s="892"/>
      <c r="U13" s="892"/>
      <c r="V13" s="892"/>
      <c r="W13" s="892"/>
      <c r="X13" s="892"/>
      <c r="Y13" s="892"/>
      <c r="Z13" s="892"/>
      <c r="AA13" s="892"/>
      <c r="AB13" s="892"/>
      <c r="AC13" s="892"/>
      <c r="AD13" s="892"/>
      <c r="AE13" s="892"/>
      <c r="AF13" s="892"/>
      <c r="AG13" s="892"/>
      <c r="AH13" s="892"/>
      <c r="AI13" s="891"/>
      <c r="AJ13" s="891" t="s">
        <v>1453</v>
      </c>
      <c r="AK13" s="891"/>
      <c r="AL13" s="891" t="s">
        <v>1454</v>
      </c>
      <c r="AM13" s="891"/>
      <c r="AN13" s="891" t="s">
        <v>1453</v>
      </c>
      <c r="AO13" s="891"/>
      <c r="AP13" s="891" t="s">
        <v>1455</v>
      </c>
      <c r="AQ13" s="891"/>
      <c r="AR13" s="891"/>
      <c r="AS13" s="891"/>
      <c r="AT13" s="891" t="s">
        <v>1456</v>
      </c>
      <c r="AU13" s="891"/>
      <c r="AV13" s="891" t="s">
        <v>1457</v>
      </c>
      <c r="AW13" s="891"/>
      <c r="AX13" s="891" t="s">
        <v>1458</v>
      </c>
      <c r="AY13" s="891"/>
      <c r="AZ13" s="891" t="s">
        <v>1458</v>
      </c>
      <c r="BA13" s="891"/>
      <c r="BB13" s="891" t="s">
        <v>1459</v>
      </c>
      <c r="BC13" s="891"/>
      <c r="BD13" s="893"/>
    </row>
    <row r="14" spans="1:56" s="894" customFormat="1" ht="11.1" customHeight="1">
      <c r="A14" s="891"/>
      <c r="B14" s="892" t="s">
        <v>1460</v>
      </c>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1"/>
      <c r="AJ14" s="891" t="s">
        <v>1461</v>
      </c>
      <c r="AK14" s="891"/>
      <c r="AL14" s="891" t="s">
        <v>1462</v>
      </c>
      <c r="AM14" s="891"/>
      <c r="AN14" s="891" t="s">
        <v>1454</v>
      </c>
      <c r="AO14" s="891"/>
      <c r="AP14" s="891" t="s">
        <v>1463</v>
      </c>
      <c r="AQ14" s="891"/>
      <c r="AR14" s="891" t="s">
        <v>1464</v>
      </c>
      <c r="AS14" s="891"/>
      <c r="AT14" s="891" t="s">
        <v>1465</v>
      </c>
      <c r="AU14" s="891"/>
      <c r="AV14" s="891" t="s">
        <v>1466</v>
      </c>
      <c r="AW14" s="891"/>
      <c r="AX14" s="891" t="s">
        <v>1467</v>
      </c>
      <c r="AY14" s="891"/>
      <c r="AZ14" s="891" t="s">
        <v>1468</v>
      </c>
      <c r="BA14" s="891"/>
      <c r="BB14" s="891" t="s">
        <v>1467</v>
      </c>
      <c r="BC14" s="891"/>
      <c r="BD14" s="893"/>
    </row>
    <row r="15" spans="1:56" s="894" customFormat="1" ht="11.1" customHeight="1">
      <c r="A15" s="891"/>
      <c r="B15" s="892" t="s">
        <v>1454</v>
      </c>
      <c r="C15" s="892"/>
      <c r="D15" s="892"/>
      <c r="E15" s="892"/>
      <c r="F15" s="892"/>
      <c r="G15" s="892"/>
      <c r="H15" s="892"/>
      <c r="I15" s="892"/>
      <c r="J15" s="892"/>
      <c r="K15" s="892"/>
      <c r="L15" s="892"/>
      <c r="M15" s="892"/>
      <c r="N15" s="892"/>
      <c r="O15" s="892"/>
      <c r="P15" s="892"/>
      <c r="Q15" s="892"/>
      <c r="R15" s="892"/>
      <c r="S15" s="892"/>
      <c r="T15" s="892"/>
      <c r="U15" s="892"/>
      <c r="V15" s="892"/>
      <c r="W15" s="892"/>
      <c r="X15" s="892"/>
      <c r="Y15" s="892"/>
      <c r="Z15" s="892"/>
      <c r="AA15" s="892"/>
      <c r="AB15" s="892"/>
      <c r="AC15" s="892"/>
      <c r="AD15" s="892"/>
      <c r="AE15" s="892"/>
      <c r="AF15" s="892"/>
      <c r="AG15" s="892"/>
      <c r="AH15" s="892"/>
      <c r="AI15" s="891"/>
      <c r="AJ15" s="891" t="s">
        <v>1469</v>
      </c>
      <c r="AK15" s="891"/>
      <c r="AL15" s="891" t="s">
        <v>1461</v>
      </c>
      <c r="AM15" s="891"/>
      <c r="AN15" s="891" t="s">
        <v>1470</v>
      </c>
      <c r="AO15" s="891"/>
      <c r="AP15" s="891" t="s">
        <v>1471</v>
      </c>
      <c r="AQ15" s="891"/>
      <c r="AR15" s="891"/>
      <c r="AS15" s="891"/>
      <c r="AT15" s="891" t="s">
        <v>1472</v>
      </c>
      <c r="AU15" s="891"/>
      <c r="AV15" s="891" t="s">
        <v>1473</v>
      </c>
      <c r="AW15" s="891"/>
      <c r="AX15" s="891" t="s">
        <v>1474</v>
      </c>
      <c r="AY15" s="891"/>
      <c r="AZ15" s="891" t="s">
        <v>1474</v>
      </c>
      <c r="BA15" s="891"/>
      <c r="BB15" s="891" t="s">
        <v>1474</v>
      </c>
      <c r="BC15" s="891"/>
      <c r="BD15" s="893"/>
    </row>
    <row r="16" spans="1:56" s="894" customFormat="1" ht="11.1" customHeight="1">
      <c r="A16" s="891"/>
      <c r="B16" s="892" t="s">
        <v>6</v>
      </c>
      <c r="C16" s="892"/>
      <c r="D16" s="892"/>
      <c r="E16" s="892"/>
      <c r="F16" s="892"/>
      <c r="G16" s="892"/>
      <c r="H16" s="892"/>
      <c r="I16" s="892"/>
      <c r="J16" s="892"/>
      <c r="K16" s="892"/>
      <c r="L16" s="892"/>
      <c r="M16" s="892"/>
      <c r="N16" s="892"/>
      <c r="O16" s="892"/>
      <c r="P16" s="892"/>
      <c r="Q16" s="892"/>
      <c r="R16" s="892"/>
      <c r="S16" s="892"/>
      <c r="T16" s="892"/>
      <c r="U16" s="892"/>
      <c r="V16" s="892"/>
      <c r="W16" s="892"/>
      <c r="X16" s="892"/>
      <c r="Y16" s="892"/>
      <c r="Z16" s="892"/>
      <c r="AA16" s="892"/>
      <c r="AB16" s="892"/>
      <c r="AC16" s="892"/>
      <c r="AD16" s="892"/>
      <c r="AE16" s="892"/>
      <c r="AF16" s="892"/>
      <c r="AG16" s="892"/>
      <c r="AH16" s="892"/>
      <c r="AI16" s="891"/>
      <c r="AJ16" s="891"/>
      <c r="AK16" s="891"/>
      <c r="AL16" s="891" t="s">
        <v>1475</v>
      </c>
      <c r="AM16" s="891"/>
      <c r="AN16" s="891"/>
      <c r="AO16" s="891"/>
      <c r="AP16" s="891"/>
      <c r="AQ16" s="891"/>
      <c r="AR16" s="891"/>
      <c r="AS16" s="891"/>
      <c r="AT16" s="891" t="s">
        <v>1476</v>
      </c>
      <c r="AU16" s="891"/>
      <c r="AV16" s="891" t="s">
        <v>1477</v>
      </c>
      <c r="AW16" s="891"/>
      <c r="AX16" s="891" t="s">
        <v>1478</v>
      </c>
      <c r="AY16" s="891"/>
      <c r="AZ16" s="891" t="s">
        <v>1478</v>
      </c>
      <c r="BA16" s="891"/>
      <c r="BB16" s="891" t="s">
        <v>1478</v>
      </c>
      <c r="BC16" s="891"/>
      <c r="BD16" s="893"/>
    </row>
    <row r="17" spans="1:56" s="894" customFormat="1" ht="7.5" customHeight="1">
      <c r="A17" s="895"/>
      <c r="B17" s="895"/>
      <c r="C17" s="895"/>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6"/>
      <c r="AJ17" s="897"/>
      <c r="AK17" s="896"/>
      <c r="AL17" s="896"/>
      <c r="AM17" s="896"/>
      <c r="AN17" s="896"/>
      <c r="AO17" s="896"/>
      <c r="AP17" s="898"/>
      <c r="AQ17" s="896"/>
      <c r="AR17" s="896"/>
      <c r="AS17" s="896"/>
      <c r="AT17" s="899"/>
      <c r="AU17" s="899"/>
      <c r="AV17" s="898"/>
      <c r="AW17" s="899"/>
      <c r="AX17" s="898"/>
      <c r="AY17" s="899"/>
      <c r="AZ17" s="899"/>
      <c r="BA17" s="899"/>
      <c r="BB17" s="899"/>
      <c r="BC17" s="899"/>
      <c r="BD17" s="893"/>
    </row>
    <row r="18" spans="1:56" s="890" customFormat="1" ht="7.5" customHeight="1">
      <c r="A18" s="895"/>
      <c r="B18" s="900"/>
      <c r="C18" s="900"/>
      <c r="D18" s="900"/>
      <c r="E18" s="895"/>
      <c r="F18" s="895"/>
      <c r="G18" s="895"/>
      <c r="H18" s="895"/>
      <c r="I18" s="895"/>
      <c r="J18" s="895"/>
      <c r="K18" s="895"/>
      <c r="L18" s="895"/>
      <c r="M18" s="895"/>
      <c r="N18" s="895"/>
      <c r="O18" s="895"/>
      <c r="P18" s="895"/>
      <c r="Q18" s="895"/>
      <c r="R18" s="895"/>
      <c r="S18" s="895"/>
      <c r="T18" s="895"/>
      <c r="U18" s="895"/>
      <c r="V18" s="895"/>
      <c r="W18" s="895"/>
      <c r="X18" s="895"/>
      <c r="Y18" s="895"/>
      <c r="Z18" s="895"/>
      <c r="AA18" s="895"/>
      <c r="AB18" s="895"/>
      <c r="AC18" s="895"/>
      <c r="AD18" s="895"/>
      <c r="AE18" s="895"/>
      <c r="AF18" s="895"/>
      <c r="AG18" s="895"/>
      <c r="AH18" s="895"/>
      <c r="AI18" s="896"/>
      <c r="AJ18" s="897"/>
      <c r="AK18" s="896"/>
      <c r="AL18" s="896"/>
      <c r="AM18" s="896"/>
      <c r="AN18" s="896"/>
      <c r="AO18" s="896"/>
      <c r="AP18" s="898"/>
      <c r="AQ18" s="896"/>
      <c r="AR18" s="896"/>
      <c r="AS18" s="896"/>
      <c r="AT18" s="899"/>
      <c r="AU18" s="899"/>
      <c r="AV18" s="898"/>
      <c r="AW18" s="899"/>
      <c r="AX18" s="898"/>
      <c r="AY18" s="899"/>
      <c r="AZ18" s="899"/>
      <c r="BA18" s="899"/>
      <c r="BB18" s="899"/>
      <c r="BC18" s="899"/>
    </row>
    <row r="19" spans="1:56" s="890" customFormat="1" ht="7.5" customHeight="1">
      <c r="A19" s="895"/>
      <c r="B19" s="900"/>
      <c r="C19" s="900"/>
      <c r="D19" s="900"/>
      <c r="E19" s="895"/>
      <c r="F19" s="895"/>
      <c r="G19" s="895"/>
      <c r="H19" s="895"/>
      <c r="I19" s="895"/>
      <c r="J19" s="895"/>
      <c r="K19" s="895"/>
      <c r="L19" s="895"/>
      <c r="M19" s="895"/>
      <c r="N19" s="895"/>
      <c r="O19" s="895"/>
      <c r="P19" s="895"/>
      <c r="Q19" s="895"/>
      <c r="R19" s="895"/>
      <c r="S19" s="895"/>
      <c r="T19" s="895"/>
      <c r="U19" s="895"/>
      <c r="V19" s="895"/>
      <c r="W19" s="895"/>
      <c r="X19" s="895"/>
      <c r="Y19" s="895"/>
      <c r="Z19" s="895"/>
      <c r="AA19" s="895"/>
      <c r="AB19" s="895"/>
      <c r="AC19" s="895"/>
      <c r="AD19" s="895"/>
      <c r="AE19" s="895"/>
      <c r="AF19" s="895"/>
      <c r="AG19" s="895"/>
      <c r="AH19" s="895"/>
      <c r="AI19" s="896"/>
      <c r="AJ19" s="897"/>
      <c r="AK19" s="896"/>
      <c r="AL19" s="896"/>
      <c r="AM19" s="896"/>
      <c r="AN19" s="896"/>
      <c r="AO19" s="896"/>
      <c r="AP19" s="898"/>
      <c r="AQ19" s="896"/>
      <c r="AR19" s="896"/>
      <c r="AS19" s="896"/>
      <c r="AT19" s="899"/>
      <c r="AU19" s="899"/>
      <c r="AV19" s="898"/>
      <c r="AW19" s="899"/>
      <c r="AX19" s="898"/>
      <c r="AY19" s="899"/>
      <c r="AZ19" s="899"/>
      <c r="BA19" s="899"/>
      <c r="BB19" s="899"/>
      <c r="BC19" s="899"/>
    </row>
    <row r="20" spans="1:56" s="890" customFormat="1" ht="7.5" customHeight="1">
      <c r="A20" s="901"/>
      <c r="B20" s="901" t="s">
        <v>1479</v>
      </c>
      <c r="C20" s="901"/>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1"/>
      <c r="AB20" s="901"/>
      <c r="AC20" s="901"/>
      <c r="AD20" s="901"/>
      <c r="AE20" s="901"/>
      <c r="AF20" s="901"/>
      <c r="AG20" s="901"/>
      <c r="AH20" s="901"/>
      <c r="AI20" s="902"/>
      <c r="AJ20" s="903"/>
      <c r="AK20" s="902"/>
      <c r="AL20" s="902"/>
      <c r="AM20" s="902"/>
      <c r="AN20" s="902"/>
      <c r="AO20" s="902"/>
      <c r="AP20" s="904">
        <f>SUM(AP22+AP24+AP26+AP28)</f>
        <v>0</v>
      </c>
      <c r="AQ20" s="902"/>
      <c r="AR20" s="905" t="s">
        <v>1480</v>
      </c>
      <c r="AS20" s="902"/>
      <c r="AT20" s="904">
        <f>SUM(AT22+AT24+AT26+AT28)</f>
        <v>0</v>
      </c>
      <c r="AU20" s="906"/>
      <c r="AV20" s="904">
        <f>SUM(AV22+AV24+AV26+AV28)</f>
        <v>0</v>
      </c>
      <c r="AW20" s="906"/>
      <c r="AX20" s="904">
        <f>SUM(AX22+AX24+AX26+AX28)</f>
        <v>0</v>
      </c>
      <c r="AY20" s="906"/>
      <c r="AZ20" s="904">
        <f>SUM(AZ22+AZ24+AZ26+AZ28)</f>
        <v>0</v>
      </c>
      <c r="BA20" s="906"/>
      <c r="BB20" s="904">
        <f>SUM(BB22+BB24+BB26+BB28)</f>
        <v>0</v>
      </c>
      <c r="BC20" s="906"/>
    </row>
    <row r="21" spans="1:56" s="890" customFormat="1" ht="7.5" customHeight="1">
      <c r="A21" s="895"/>
      <c r="B21" s="895"/>
      <c r="C21" s="895"/>
      <c r="D21" s="895"/>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895"/>
      <c r="AC21" s="895"/>
      <c r="AD21" s="895"/>
      <c r="AE21" s="895"/>
      <c r="AF21" s="895"/>
      <c r="AG21" s="895"/>
      <c r="AH21" s="895"/>
      <c r="AI21" s="896"/>
      <c r="AJ21" s="897"/>
      <c r="AK21" s="896"/>
      <c r="AL21" s="896"/>
      <c r="AM21" s="896"/>
      <c r="AN21" s="896"/>
      <c r="AO21" s="896"/>
      <c r="AP21" s="898"/>
      <c r="AQ21" s="896"/>
      <c r="AR21" s="896"/>
      <c r="AS21" s="896"/>
      <c r="AT21" s="899"/>
      <c r="AU21" s="899"/>
      <c r="AV21" s="898"/>
      <c r="AW21" s="899"/>
      <c r="AX21" s="898"/>
      <c r="AY21" s="899"/>
      <c r="AZ21" s="899"/>
      <c r="BA21" s="899"/>
      <c r="BB21" s="899"/>
      <c r="BC21" s="899"/>
    </row>
    <row r="22" spans="1:56" s="890" customFormat="1" ht="7.5" customHeight="1">
      <c r="A22" s="895"/>
      <c r="B22" s="895"/>
      <c r="C22" s="907" t="s">
        <v>1481</v>
      </c>
      <c r="D22" s="901"/>
      <c r="E22" s="901"/>
      <c r="F22" s="901"/>
      <c r="G22" s="901"/>
      <c r="H22" s="901"/>
      <c r="I22" s="901"/>
      <c r="J22" s="901"/>
      <c r="K22" s="901"/>
      <c r="L22" s="901"/>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2"/>
      <c r="AJ22" s="905" t="s">
        <v>1480</v>
      </c>
      <c r="AK22" s="902"/>
      <c r="AL22" s="905" t="s">
        <v>1480</v>
      </c>
      <c r="AM22" s="902"/>
      <c r="AN22" s="905" t="s">
        <v>1480</v>
      </c>
      <c r="AO22" s="902"/>
      <c r="AP22" s="908">
        <v>0</v>
      </c>
      <c r="AQ22" s="902"/>
      <c r="AR22" s="905" t="s">
        <v>1480</v>
      </c>
      <c r="AS22" s="902"/>
      <c r="AT22" s="908">
        <v>0</v>
      </c>
      <c r="AU22" s="906"/>
      <c r="AV22" s="908">
        <v>0</v>
      </c>
      <c r="AW22" s="906"/>
      <c r="AX22" s="908">
        <v>0</v>
      </c>
      <c r="AY22" s="906"/>
      <c r="AZ22" s="908">
        <v>0</v>
      </c>
      <c r="BA22" s="906"/>
      <c r="BB22" s="909">
        <f>AP22-AZ22</f>
        <v>0</v>
      </c>
      <c r="BC22" s="906"/>
    </row>
    <row r="23" spans="1:56" s="890" customFormat="1" ht="7.5" customHeight="1">
      <c r="A23" s="895"/>
      <c r="B23" s="895"/>
      <c r="C23" s="895"/>
      <c r="D23" s="895"/>
      <c r="E23" s="895"/>
      <c r="F23" s="895"/>
      <c r="G23" s="895"/>
      <c r="H23" s="895"/>
      <c r="I23" s="895"/>
      <c r="J23" s="895"/>
      <c r="K23" s="895"/>
      <c r="L23" s="895"/>
      <c r="M23" s="895"/>
      <c r="N23" s="895"/>
      <c r="O23" s="895"/>
      <c r="P23" s="895"/>
      <c r="Q23" s="895"/>
      <c r="R23" s="895"/>
      <c r="S23" s="895"/>
      <c r="T23" s="895"/>
      <c r="U23" s="895"/>
      <c r="V23" s="895"/>
      <c r="W23" s="895"/>
      <c r="X23" s="895"/>
      <c r="Y23" s="895"/>
      <c r="Z23" s="895"/>
      <c r="AA23" s="895"/>
      <c r="AB23" s="895"/>
      <c r="AC23" s="895"/>
      <c r="AD23" s="895"/>
      <c r="AE23" s="895"/>
      <c r="AF23" s="895"/>
      <c r="AG23" s="895"/>
      <c r="AH23" s="895"/>
      <c r="AI23" s="896"/>
      <c r="AJ23" s="897"/>
      <c r="AK23" s="896"/>
      <c r="AL23" s="896"/>
      <c r="AM23" s="896"/>
      <c r="AN23" s="896"/>
      <c r="AO23" s="896"/>
      <c r="AP23" s="898"/>
      <c r="AQ23" s="896"/>
      <c r="AR23" s="910"/>
      <c r="AS23" s="896"/>
      <c r="AT23" s="899"/>
      <c r="AU23" s="899"/>
      <c r="AV23" s="898"/>
      <c r="AW23" s="899"/>
      <c r="AX23" s="898"/>
      <c r="AY23" s="899"/>
      <c r="AZ23" s="899"/>
      <c r="BA23" s="899"/>
      <c r="BB23" s="899"/>
      <c r="BC23" s="899"/>
    </row>
    <row r="24" spans="1:56" s="890" customFormat="1" ht="7.5" customHeight="1">
      <c r="A24" s="895"/>
      <c r="B24" s="895"/>
      <c r="C24" s="907" t="s">
        <v>1482</v>
      </c>
      <c r="D24" s="901"/>
      <c r="E24" s="901"/>
      <c r="F24" s="901"/>
      <c r="G24" s="901"/>
      <c r="H24" s="901"/>
      <c r="I24" s="901"/>
      <c r="J24" s="901"/>
      <c r="K24" s="901"/>
      <c r="L24" s="901"/>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2"/>
      <c r="AJ24" s="905" t="s">
        <v>1480</v>
      </c>
      <c r="AK24" s="902"/>
      <c r="AL24" s="905" t="s">
        <v>1480</v>
      </c>
      <c r="AM24" s="902"/>
      <c r="AN24" s="905" t="s">
        <v>1480</v>
      </c>
      <c r="AO24" s="902"/>
      <c r="AP24" s="908">
        <v>0</v>
      </c>
      <c r="AQ24" s="902"/>
      <c r="AR24" s="905" t="s">
        <v>1480</v>
      </c>
      <c r="AS24" s="902"/>
      <c r="AT24" s="908">
        <v>0</v>
      </c>
      <c r="AU24" s="906"/>
      <c r="AV24" s="908">
        <v>0</v>
      </c>
      <c r="AW24" s="906"/>
      <c r="AX24" s="908">
        <v>0</v>
      </c>
      <c r="AY24" s="906"/>
      <c r="AZ24" s="908">
        <v>0</v>
      </c>
      <c r="BA24" s="906"/>
      <c r="BB24" s="909">
        <f>AP24-AZ24</f>
        <v>0</v>
      </c>
      <c r="BC24" s="906"/>
    </row>
    <row r="25" spans="1:56" s="890" customFormat="1" ht="7.5" customHeight="1">
      <c r="A25" s="895"/>
      <c r="B25" s="895"/>
      <c r="C25" s="895"/>
      <c r="D25" s="895"/>
      <c r="E25" s="895"/>
      <c r="F25" s="895"/>
      <c r="G25" s="895"/>
      <c r="H25" s="895"/>
      <c r="I25" s="895"/>
      <c r="J25" s="895"/>
      <c r="K25" s="895"/>
      <c r="L25" s="895"/>
      <c r="M25" s="895"/>
      <c r="N25" s="895"/>
      <c r="O25" s="895"/>
      <c r="P25" s="895"/>
      <c r="Q25" s="895"/>
      <c r="R25" s="895"/>
      <c r="S25" s="895"/>
      <c r="T25" s="895"/>
      <c r="U25" s="895"/>
      <c r="V25" s="895"/>
      <c r="W25" s="895"/>
      <c r="X25" s="895"/>
      <c r="Y25" s="895"/>
      <c r="Z25" s="895"/>
      <c r="AA25" s="895"/>
      <c r="AB25" s="895"/>
      <c r="AC25" s="895"/>
      <c r="AD25" s="895"/>
      <c r="AE25" s="895"/>
      <c r="AF25" s="895"/>
      <c r="AG25" s="895"/>
      <c r="AH25" s="895"/>
      <c r="AI25" s="896"/>
      <c r="AJ25" s="897"/>
      <c r="AK25" s="896"/>
      <c r="AL25" s="896"/>
      <c r="AM25" s="896"/>
      <c r="AN25" s="896"/>
      <c r="AO25" s="896"/>
      <c r="AP25" s="898"/>
      <c r="AQ25" s="896"/>
      <c r="AR25" s="910"/>
      <c r="AS25" s="896"/>
      <c r="AT25" s="899"/>
      <c r="AU25" s="899"/>
      <c r="AV25" s="898"/>
      <c r="AW25" s="899"/>
      <c r="AX25" s="898"/>
      <c r="AY25" s="899"/>
      <c r="AZ25" s="899"/>
      <c r="BA25" s="899"/>
      <c r="BB25" s="899"/>
      <c r="BC25" s="899"/>
    </row>
    <row r="26" spans="1:56" s="890" customFormat="1" ht="7.5" customHeight="1">
      <c r="A26" s="895"/>
      <c r="B26" s="895"/>
      <c r="C26" s="907" t="s">
        <v>1483</v>
      </c>
      <c r="D26" s="901"/>
      <c r="E26" s="901"/>
      <c r="F26" s="901"/>
      <c r="G26" s="901"/>
      <c r="H26" s="901"/>
      <c r="I26" s="901"/>
      <c r="J26" s="901"/>
      <c r="K26" s="901"/>
      <c r="L26" s="901"/>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2"/>
      <c r="AJ26" s="905" t="s">
        <v>1480</v>
      </c>
      <c r="AK26" s="902"/>
      <c r="AL26" s="905" t="s">
        <v>1480</v>
      </c>
      <c r="AM26" s="902"/>
      <c r="AN26" s="905" t="s">
        <v>1480</v>
      </c>
      <c r="AO26" s="902"/>
      <c r="AP26" s="908">
        <v>0</v>
      </c>
      <c r="AQ26" s="902"/>
      <c r="AR26" s="905" t="s">
        <v>1480</v>
      </c>
      <c r="AS26" s="902"/>
      <c r="AT26" s="908">
        <v>0</v>
      </c>
      <c r="AU26" s="906"/>
      <c r="AV26" s="908">
        <v>0</v>
      </c>
      <c r="AW26" s="906"/>
      <c r="AX26" s="908">
        <v>0</v>
      </c>
      <c r="AY26" s="906"/>
      <c r="AZ26" s="908">
        <v>0</v>
      </c>
      <c r="BA26" s="906"/>
      <c r="BB26" s="909">
        <f>AP26-AZ26</f>
        <v>0</v>
      </c>
      <c r="BC26" s="906"/>
    </row>
    <row r="27" spans="1:56" s="890" customFormat="1" ht="7.5" customHeight="1">
      <c r="A27" s="895"/>
      <c r="B27" s="895"/>
      <c r="C27" s="895"/>
      <c r="D27" s="895"/>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6"/>
      <c r="AJ27" s="897"/>
      <c r="AK27" s="896"/>
      <c r="AL27" s="896"/>
      <c r="AM27" s="896"/>
      <c r="AN27" s="896"/>
      <c r="AO27" s="896"/>
      <c r="AP27" s="898"/>
      <c r="AQ27" s="896"/>
      <c r="AR27" s="910"/>
      <c r="AS27" s="896"/>
      <c r="AT27" s="899"/>
      <c r="AU27" s="899"/>
      <c r="AV27" s="898"/>
      <c r="AW27" s="899"/>
      <c r="AX27" s="898"/>
      <c r="AY27" s="899"/>
      <c r="AZ27" s="899"/>
      <c r="BA27" s="899"/>
      <c r="BB27" s="899"/>
      <c r="BC27" s="899"/>
    </row>
    <row r="28" spans="1:56" s="890" customFormat="1" ht="7.5" customHeight="1">
      <c r="A28" s="895"/>
      <c r="B28" s="895"/>
      <c r="C28" s="907" t="s">
        <v>1484</v>
      </c>
      <c r="D28" s="901"/>
      <c r="E28" s="901"/>
      <c r="F28" s="901"/>
      <c r="G28" s="901"/>
      <c r="H28" s="901"/>
      <c r="I28" s="901"/>
      <c r="J28" s="901"/>
      <c r="K28" s="901"/>
      <c r="L28" s="901"/>
      <c r="M28" s="901"/>
      <c r="N28" s="901"/>
      <c r="O28" s="901"/>
      <c r="P28" s="901"/>
      <c r="Q28" s="901"/>
      <c r="R28" s="901"/>
      <c r="S28" s="901"/>
      <c r="T28" s="901"/>
      <c r="U28" s="901"/>
      <c r="V28" s="901"/>
      <c r="W28" s="901"/>
      <c r="X28" s="901"/>
      <c r="Y28" s="901"/>
      <c r="Z28" s="901"/>
      <c r="AA28" s="901"/>
      <c r="AB28" s="901"/>
      <c r="AC28" s="901"/>
      <c r="AD28" s="901"/>
      <c r="AE28" s="901"/>
      <c r="AF28" s="901"/>
      <c r="AG28" s="901"/>
      <c r="AH28" s="901"/>
      <c r="AI28" s="902"/>
      <c r="AJ28" s="905" t="s">
        <v>1480</v>
      </c>
      <c r="AK28" s="902"/>
      <c r="AL28" s="905" t="s">
        <v>1480</v>
      </c>
      <c r="AM28" s="902"/>
      <c r="AN28" s="905" t="s">
        <v>1480</v>
      </c>
      <c r="AO28" s="902"/>
      <c r="AP28" s="908">
        <v>0</v>
      </c>
      <c r="AQ28" s="902"/>
      <c r="AR28" s="905" t="s">
        <v>1480</v>
      </c>
      <c r="AS28" s="902"/>
      <c r="AT28" s="908">
        <v>0</v>
      </c>
      <c r="AU28" s="906"/>
      <c r="AV28" s="908">
        <v>0</v>
      </c>
      <c r="AW28" s="906"/>
      <c r="AX28" s="908">
        <v>0</v>
      </c>
      <c r="AY28" s="906"/>
      <c r="AZ28" s="908">
        <v>0</v>
      </c>
      <c r="BA28" s="906"/>
      <c r="BB28" s="909">
        <f>AP28-AZ28</f>
        <v>0</v>
      </c>
      <c r="BC28" s="906"/>
    </row>
    <row r="29" spans="1:56" s="890" customFormat="1" ht="7.5" customHeight="1">
      <c r="A29" s="895"/>
      <c r="B29" s="895"/>
      <c r="C29" s="895"/>
      <c r="D29" s="895"/>
      <c r="E29" s="900"/>
      <c r="F29" s="900"/>
      <c r="G29" s="900"/>
      <c r="H29" s="900"/>
      <c r="I29" s="900"/>
      <c r="J29" s="900"/>
      <c r="K29" s="900"/>
      <c r="L29" s="900"/>
      <c r="M29" s="900"/>
      <c r="N29" s="895"/>
      <c r="O29" s="895"/>
      <c r="P29" s="895"/>
      <c r="Q29" s="895"/>
      <c r="R29" s="895"/>
      <c r="S29" s="895"/>
      <c r="T29" s="895"/>
      <c r="U29" s="895"/>
      <c r="V29" s="895"/>
      <c r="W29" s="895"/>
      <c r="X29" s="895"/>
      <c r="Y29" s="895"/>
      <c r="Z29" s="895"/>
      <c r="AA29" s="895"/>
      <c r="AB29" s="895"/>
      <c r="AC29" s="895"/>
      <c r="AD29" s="895"/>
      <c r="AE29" s="895"/>
      <c r="AF29" s="895"/>
      <c r="AG29" s="895"/>
      <c r="AH29" s="895"/>
      <c r="AI29" s="896"/>
      <c r="AJ29" s="897"/>
      <c r="AK29" s="896"/>
      <c r="AL29" s="896"/>
      <c r="AM29" s="896"/>
      <c r="AN29" s="896"/>
      <c r="AO29" s="896"/>
      <c r="AP29" s="898"/>
      <c r="AQ29" s="896"/>
      <c r="AR29" s="896"/>
      <c r="AS29" s="896"/>
      <c r="AT29" s="899"/>
      <c r="AU29" s="899"/>
      <c r="AV29" s="898"/>
      <c r="AW29" s="899"/>
      <c r="AX29" s="898"/>
      <c r="AY29" s="899"/>
      <c r="AZ29" s="899"/>
      <c r="BA29" s="899"/>
      <c r="BB29" s="899"/>
      <c r="BC29" s="899"/>
    </row>
    <row r="30" spans="1:56" s="890" customFormat="1" ht="7.5" customHeight="1">
      <c r="A30" s="895"/>
      <c r="B30" s="900"/>
      <c r="C30" s="900"/>
      <c r="D30" s="900"/>
      <c r="E30" s="895"/>
      <c r="F30" s="895"/>
      <c r="G30" s="895"/>
      <c r="H30" s="895"/>
      <c r="I30" s="895"/>
      <c r="J30" s="895"/>
      <c r="K30" s="895"/>
      <c r="L30" s="895"/>
      <c r="M30" s="895"/>
      <c r="N30" s="895"/>
      <c r="O30" s="895"/>
      <c r="P30" s="895"/>
      <c r="Q30" s="895"/>
      <c r="R30" s="895"/>
      <c r="S30" s="895"/>
      <c r="T30" s="895"/>
      <c r="U30" s="895"/>
      <c r="V30" s="895"/>
      <c r="W30" s="895"/>
      <c r="X30" s="895"/>
      <c r="Y30" s="895"/>
      <c r="Z30" s="895"/>
      <c r="AA30" s="895"/>
      <c r="AB30" s="895"/>
      <c r="AC30" s="895"/>
      <c r="AD30" s="895"/>
      <c r="AE30" s="895"/>
      <c r="AF30" s="895"/>
      <c r="AG30" s="895"/>
      <c r="AH30" s="895"/>
      <c r="AI30" s="896"/>
      <c r="AJ30" s="897"/>
      <c r="AK30" s="896"/>
      <c r="AL30" s="896"/>
      <c r="AM30" s="896"/>
      <c r="AN30" s="896"/>
      <c r="AO30" s="896"/>
      <c r="AP30" s="898"/>
      <c r="AQ30" s="896"/>
      <c r="AR30" s="896"/>
      <c r="AS30" s="896"/>
      <c r="AT30" s="899"/>
      <c r="AU30" s="899"/>
      <c r="AV30" s="898"/>
      <c r="AW30" s="899"/>
      <c r="AX30" s="898"/>
      <c r="AY30" s="899"/>
      <c r="AZ30" s="899"/>
      <c r="BA30" s="899"/>
      <c r="BB30" s="899"/>
      <c r="BC30" s="899"/>
    </row>
    <row r="31" spans="1:56" s="890" customFormat="1" ht="6.75" customHeight="1">
      <c r="A31" s="895"/>
      <c r="B31" s="900"/>
      <c r="C31" s="900"/>
      <c r="D31" s="900"/>
      <c r="E31" s="895"/>
      <c r="F31" s="895"/>
      <c r="G31" s="895"/>
      <c r="H31" s="895"/>
      <c r="I31" s="895"/>
      <c r="J31" s="895"/>
      <c r="K31" s="895"/>
      <c r="L31" s="895"/>
      <c r="M31" s="895"/>
      <c r="N31" s="895"/>
      <c r="O31" s="895"/>
      <c r="P31" s="895"/>
      <c r="Q31" s="895"/>
      <c r="R31" s="895"/>
      <c r="S31" s="895"/>
      <c r="T31" s="895"/>
      <c r="U31" s="895"/>
      <c r="V31" s="895"/>
      <c r="W31" s="895"/>
      <c r="X31" s="895"/>
      <c r="Y31" s="895"/>
      <c r="Z31" s="895"/>
      <c r="AA31" s="895"/>
      <c r="AB31" s="895"/>
      <c r="AC31" s="895"/>
      <c r="AD31" s="895"/>
      <c r="AE31" s="895"/>
      <c r="AF31" s="895"/>
      <c r="AG31" s="895"/>
      <c r="AH31" s="895"/>
      <c r="AI31" s="896"/>
      <c r="AJ31" s="897"/>
      <c r="AK31" s="896"/>
      <c r="AL31" s="896"/>
      <c r="AM31" s="896"/>
      <c r="AN31" s="896"/>
      <c r="AO31" s="896"/>
      <c r="AP31" s="898"/>
      <c r="AQ31" s="896"/>
      <c r="AR31" s="896"/>
      <c r="AS31" s="896"/>
      <c r="AT31" s="899"/>
      <c r="AU31" s="899"/>
      <c r="AV31" s="898"/>
      <c r="AW31" s="899"/>
      <c r="AX31" s="898"/>
      <c r="AY31" s="899"/>
      <c r="AZ31" s="899"/>
      <c r="BA31" s="899"/>
      <c r="BB31" s="899"/>
      <c r="BC31" s="899"/>
    </row>
    <row r="32" spans="1:56" s="890" customFormat="1" ht="7.5" customHeight="1">
      <c r="A32" s="901"/>
      <c r="B32" s="901" t="s">
        <v>1485</v>
      </c>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2"/>
      <c r="AJ32" s="903"/>
      <c r="AK32" s="902"/>
      <c r="AL32" s="902"/>
      <c r="AM32" s="902"/>
      <c r="AN32" s="902"/>
      <c r="AO32" s="902"/>
      <c r="AP32" s="904">
        <f>SUM(AP34+AP36+AP38+AP40)</f>
        <v>0</v>
      </c>
      <c r="AQ32" s="902"/>
      <c r="AR32" s="905" t="s">
        <v>1480</v>
      </c>
      <c r="AS32" s="902"/>
      <c r="AT32" s="904">
        <f>SUM(AT34+AT36+AT38+AT40)</f>
        <v>0</v>
      </c>
      <c r="AU32" s="906"/>
      <c r="AV32" s="904">
        <f>SUM(AV34+AV36+AV38+AV40)</f>
        <v>0</v>
      </c>
      <c r="AW32" s="906"/>
      <c r="AX32" s="904">
        <f>SUM(AX34+AX36+AX38+AX40)</f>
        <v>0</v>
      </c>
      <c r="AY32" s="906"/>
      <c r="AZ32" s="904">
        <f>SUM(AZ34+AZ36+AZ38+AZ40)</f>
        <v>0</v>
      </c>
      <c r="BA32" s="906"/>
      <c r="BB32" s="904">
        <f>SUM(BB34+BB36+BB38+BB40)</f>
        <v>0</v>
      </c>
      <c r="BC32" s="906"/>
    </row>
    <row r="33" spans="1:55" s="890" customFormat="1" ht="7.5" customHeight="1">
      <c r="A33" s="895"/>
      <c r="B33" s="895"/>
      <c r="C33" s="895"/>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6"/>
      <c r="AJ33" s="897"/>
      <c r="AK33" s="896"/>
      <c r="AL33" s="896"/>
      <c r="AM33" s="896"/>
      <c r="AN33" s="896"/>
      <c r="AO33" s="896"/>
      <c r="AP33" s="898"/>
      <c r="AQ33" s="896"/>
      <c r="AR33" s="896"/>
      <c r="AS33" s="896"/>
      <c r="AT33" s="899"/>
      <c r="AU33" s="899"/>
      <c r="AV33" s="898"/>
      <c r="AW33" s="899"/>
      <c r="AX33" s="898"/>
      <c r="AY33" s="899"/>
      <c r="AZ33" s="899"/>
      <c r="BA33" s="899"/>
      <c r="BB33" s="899"/>
      <c r="BC33" s="899"/>
    </row>
    <row r="34" spans="1:55" s="890" customFormat="1" ht="7.5" customHeight="1">
      <c r="A34" s="895"/>
      <c r="B34" s="895"/>
      <c r="C34" s="907" t="s">
        <v>1486</v>
      </c>
      <c r="D34" s="901"/>
      <c r="E34" s="901"/>
      <c r="F34" s="901"/>
      <c r="G34" s="901"/>
      <c r="H34" s="901"/>
      <c r="I34" s="901"/>
      <c r="J34" s="901"/>
      <c r="K34" s="901"/>
      <c r="L34" s="901"/>
      <c r="M34" s="901"/>
      <c r="N34" s="901"/>
      <c r="O34" s="901"/>
      <c r="P34" s="901"/>
      <c r="Q34" s="901"/>
      <c r="R34" s="901"/>
      <c r="S34" s="901"/>
      <c r="T34" s="901"/>
      <c r="U34" s="901"/>
      <c r="V34" s="901"/>
      <c r="W34" s="901"/>
      <c r="X34" s="901"/>
      <c r="Y34" s="901"/>
      <c r="Z34" s="901"/>
      <c r="AA34" s="901"/>
      <c r="AB34" s="901"/>
      <c r="AC34" s="901"/>
      <c r="AD34" s="901"/>
      <c r="AE34" s="901"/>
      <c r="AF34" s="901"/>
      <c r="AG34" s="901"/>
      <c r="AH34" s="901"/>
      <c r="AI34" s="902"/>
      <c r="AJ34" s="905" t="s">
        <v>1480</v>
      </c>
      <c r="AK34" s="902"/>
      <c r="AL34" s="905" t="s">
        <v>1480</v>
      </c>
      <c r="AM34" s="902"/>
      <c r="AN34" s="905" t="s">
        <v>1480</v>
      </c>
      <c r="AO34" s="902"/>
      <c r="AP34" s="908">
        <v>0</v>
      </c>
      <c r="AQ34" s="902"/>
      <c r="AR34" s="905" t="s">
        <v>1480</v>
      </c>
      <c r="AS34" s="902"/>
      <c r="AT34" s="908">
        <v>0</v>
      </c>
      <c r="AU34" s="906"/>
      <c r="AV34" s="908">
        <v>0</v>
      </c>
      <c r="AW34" s="906"/>
      <c r="AX34" s="908">
        <v>0</v>
      </c>
      <c r="AY34" s="906"/>
      <c r="AZ34" s="908">
        <v>0</v>
      </c>
      <c r="BA34" s="906"/>
      <c r="BB34" s="909">
        <f>AP34-AZ34</f>
        <v>0</v>
      </c>
      <c r="BC34" s="906"/>
    </row>
    <row r="35" spans="1:55" s="890" customFormat="1" ht="7.5" customHeight="1">
      <c r="A35" s="895"/>
      <c r="B35" s="895"/>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6"/>
      <c r="AJ35" s="897"/>
      <c r="AK35" s="896"/>
      <c r="AL35" s="896"/>
      <c r="AM35" s="896"/>
      <c r="AN35" s="896"/>
      <c r="AO35" s="896"/>
      <c r="AP35" s="898"/>
      <c r="AQ35" s="896"/>
      <c r="AR35" s="910"/>
      <c r="AS35" s="896"/>
      <c r="AT35" s="899"/>
      <c r="AU35" s="899"/>
      <c r="AV35" s="898"/>
      <c r="AW35" s="899"/>
      <c r="AX35" s="898"/>
      <c r="AY35" s="899"/>
      <c r="AZ35" s="899"/>
      <c r="BA35" s="899"/>
      <c r="BB35" s="899"/>
      <c r="BC35" s="899"/>
    </row>
    <row r="36" spans="1:55" s="890" customFormat="1" ht="7.5" customHeight="1">
      <c r="A36" s="895"/>
      <c r="B36" s="895"/>
      <c r="C36" s="907" t="s">
        <v>1487</v>
      </c>
      <c r="D36" s="901"/>
      <c r="E36" s="901"/>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2"/>
      <c r="AJ36" s="905" t="s">
        <v>1480</v>
      </c>
      <c r="AK36" s="902"/>
      <c r="AL36" s="905" t="s">
        <v>1480</v>
      </c>
      <c r="AM36" s="902"/>
      <c r="AN36" s="905" t="s">
        <v>1480</v>
      </c>
      <c r="AO36" s="902"/>
      <c r="AP36" s="908">
        <v>0</v>
      </c>
      <c r="AQ36" s="902"/>
      <c r="AR36" s="905" t="s">
        <v>1480</v>
      </c>
      <c r="AS36" s="902"/>
      <c r="AT36" s="908">
        <v>0</v>
      </c>
      <c r="AU36" s="906"/>
      <c r="AV36" s="908">
        <v>0</v>
      </c>
      <c r="AW36" s="906"/>
      <c r="AX36" s="908">
        <v>0</v>
      </c>
      <c r="AY36" s="906"/>
      <c r="AZ36" s="908">
        <v>0</v>
      </c>
      <c r="BA36" s="906"/>
      <c r="BB36" s="909">
        <f>AP36-AZ36</f>
        <v>0</v>
      </c>
      <c r="BC36" s="906"/>
    </row>
    <row r="37" spans="1:55" s="890" customFormat="1" ht="7.5" customHeight="1">
      <c r="A37" s="895"/>
      <c r="B37" s="895"/>
      <c r="C37" s="895"/>
      <c r="D37" s="895"/>
      <c r="E37" s="895"/>
      <c r="F37" s="895"/>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5"/>
      <c r="AF37" s="895"/>
      <c r="AG37" s="895"/>
      <c r="AH37" s="895"/>
      <c r="AI37" s="896"/>
      <c r="AJ37" s="897"/>
      <c r="AK37" s="896"/>
      <c r="AL37" s="896"/>
      <c r="AM37" s="896"/>
      <c r="AN37" s="896"/>
      <c r="AO37" s="896"/>
      <c r="AP37" s="898"/>
      <c r="AQ37" s="896"/>
      <c r="AR37" s="910"/>
      <c r="AS37" s="896"/>
      <c r="AT37" s="899"/>
      <c r="AU37" s="899"/>
      <c r="AV37" s="898"/>
      <c r="AW37" s="899"/>
      <c r="AX37" s="898"/>
      <c r="AY37" s="899"/>
      <c r="AZ37" s="899"/>
      <c r="BA37" s="899"/>
      <c r="BB37" s="899"/>
      <c r="BC37" s="899"/>
    </row>
    <row r="38" spans="1:55" s="890" customFormat="1" ht="7.5" customHeight="1">
      <c r="A38" s="895"/>
      <c r="B38" s="895"/>
      <c r="C38" s="907" t="s">
        <v>1488</v>
      </c>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2"/>
      <c r="AJ38" s="905" t="s">
        <v>1480</v>
      </c>
      <c r="AK38" s="902"/>
      <c r="AL38" s="905" t="s">
        <v>1480</v>
      </c>
      <c r="AM38" s="902"/>
      <c r="AN38" s="905" t="s">
        <v>1480</v>
      </c>
      <c r="AO38" s="902"/>
      <c r="AP38" s="908">
        <v>0</v>
      </c>
      <c r="AQ38" s="902"/>
      <c r="AR38" s="905" t="s">
        <v>1480</v>
      </c>
      <c r="AS38" s="902"/>
      <c r="AT38" s="908">
        <v>0</v>
      </c>
      <c r="AU38" s="906"/>
      <c r="AV38" s="908">
        <v>0</v>
      </c>
      <c r="AW38" s="906"/>
      <c r="AX38" s="908">
        <v>0</v>
      </c>
      <c r="AY38" s="906"/>
      <c r="AZ38" s="908">
        <v>0</v>
      </c>
      <c r="BA38" s="906"/>
      <c r="BB38" s="909">
        <f>AP38-AZ38</f>
        <v>0</v>
      </c>
      <c r="BC38" s="906"/>
    </row>
    <row r="39" spans="1:55" s="890" customFormat="1" ht="7.5" customHeight="1">
      <c r="A39" s="895"/>
      <c r="B39" s="895"/>
      <c r="C39" s="895"/>
      <c r="D39" s="895"/>
      <c r="E39" s="895"/>
      <c r="F39" s="895"/>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6"/>
      <c r="AJ39" s="897"/>
      <c r="AK39" s="896"/>
      <c r="AL39" s="896"/>
      <c r="AM39" s="896"/>
      <c r="AN39" s="896"/>
      <c r="AO39" s="896"/>
      <c r="AP39" s="898"/>
      <c r="AQ39" s="896"/>
      <c r="AR39" s="910"/>
      <c r="AS39" s="896"/>
      <c r="AT39" s="899"/>
      <c r="AU39" s="899"/>
      <c r="AV39" s="898"/>
      <c r="AW39" s="899"/>
      <c r="AX39" s="898"/>
      <c r="AY39" s="899"/>
      <c r="AZ39" s="899"/>
      <c r="BA39" s="899"/>
      <c r="BB39" s="899"/>
      <c r="BC39" s="899"/>
    </row>
    <row r="40" spans="1:55" s="890" customFormat="1" ht="7.5" customHeight="1">
      <c r="A40" s="895"/>
      <c r="B40" s="895"/>
      <c r="C40" s="907" t="s">
        <v>1489</v>
      </c>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2"/>
      <c r="AJ40" s="905" t="s">
        <v>1480</v>
      </c>
      <c r="AK40" s="902"/>
      <c r="AL40" s="905" t="s">
        <v>1480</v>
      </c>
      <c r="AM40" s="902"/>
      <c r="AN40" s="905" t="s">
        <v>1480</v>
      </c>
      <c r="AO40" s="902"/>
      <c r="AP40" s="908">
        <v>0</v>
      </c>
      <c r="AQ40" s="902"/>
      <c r="AR40" s="905" t="s">
        <v>1480</v>
      </c>
      <c r="AS40" s="902"/>
      <c r="AT40" s="908">
        <v>0</v>
      </c>
      <c r="AU40" s="906"/>
      <c r="AV40" s="908">
        <v>0</v>
      </c>
      <c r="AW40" s="906"/>
      <c r="AX40" s="908">
        <v>0</v>
      </c>
      <c r="AY40" s="906"/>
      <c r="AZ40" s="908">
        <v>0</v>
      </c>
      <c r="BA40" s="906"/>
      <c r="BB40" s="909">
        <f>AP40-AZ40</f>
        <v>0</v>
      </c>
      <c r="BC40" s="906"/>
    </row>
    <row r="41" spans="1:55" s="890" customFormat="1" ht="7.5" customHeight="1">
      <c r="A41" s="895"/>
      <c r="B41" s="895"/>
      <c r="C41" s="895"/>
      <c r="D41" s="895"/>
      <c r="E41" s="895"/>
      <c r="F41" s="895"/>
      <c r="G41" s="895"/>
      <c r="H41" s="895"/>
      <c r="I41" s="895"/>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6"/>
      <c r="AJ41" s="897"/>
      <c r="AK41" s="896"/>
      <c r="AL41" s="896"/>
      <c r="AM41" s="896"/>
      <c r="AN41" s="896"/>
      <c r="AO41" s="896"/>
      <c r="AP41" s="898"/>
      <c r="AQ41" s="896"/>
      <c r="AR41" s="896"/>
      <c r="AS41" s="896"/>
      <c r="AT41" s="899"/>
      <c r="AU41" s="899"/>
      <c r="AV41" s="898"/>
      <c r="AW41" s="899"/>
      <c r="AX41" s="898"/>
      <c r="AY41" s="899"/>
      <c r="AZ41" s="899"/>
      <c r="BA41" s="899"/>
      <c r="BB41" s="899"/>
      <c r="BC41" s="899"/>
    </row>
    <row r="42" spans="1:55" s="890" customFormat="1" ht="7.5" customHeight="1">
      <c r="A42" s="895"/>
      <c r="B42" s="895"/>
      <c r="C42" s="895"/>
      <c r="D42" s="895"/>
      <c r="E42" s="895"/>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E42" s="895"/>
      <c r="AF42" s="895"/>
      <c r="AG42" s="895"/>
      <c r="AH42" s="895"/>
      <c r="AI42" s="896"/>
      <c r="AJ42" s="897"/>
      <c r="AK42" s="896"/>
      <c r="AL42" s="896"/>
      <c r="AM42" s="896"/>
      <c r="AN42" s="896"/>
      <c r="AO42" s="896"/>
      <c r="AP42" s="898"/>
      <c r="AQ42" s="896"/>
      <c r="AR42" s="896"/>
      <c r="AS42" s="896"/>
      <c r="AT42" s="899"/>
      <c r="AU42" s="899"/>
      <c r="AV42" s="898"/>
      <c r="AW42" s="899"/>
      <c r="AX42" s="898"/>
      <c r="AY42" s="899"/>
      <c r="AZ42" s="899"/>
      <c r="BA42" s="899"/>
      <c r="BB42" s="899"/>
      <c r="BC42" s="899"/>
    </row>
    <row r="43" spans="1:55" s="890" customFormat="1" ht="7.5" customHeight="1">
      <c r="A43" s="895"/>
      <c r="B43" s="895"/>
      <c r="C43" s="895"/>
      <c r="D43" s="895"/>
      <c r="E43" s="895"/>
      <c r="F43" s="895"/>
      <c r="G43" s="895"/>
      <c r="H43" s="895"/>
      <c r="I43" s="895"/>
      <c r="J43" s="895"/>
      <c r="K43" s="895"/>
      <c r="L43" s="895"/>
      <c r="M43" s="895"/>
      <c r="N43" s="895"/>
      <c r="O43" s="895"/>
      <c r="P43" s="895"/>
      <c r="Q43" s="895"/>
      <c r="R43" s="895"/>
      <c r="S43" s="895"/>
      <c r="T43" s="895"/>
      <c r="U43" s="895"/>
      <c r="V43" s="895"/>
      <c r="W43" s="895"/>
      <c r="X43" s="895"/>
      <c r="Y43" s="895"/>
      <c r="Z43" s="895"/>
      <c r="AA43" s="895"/>
      <c r="AB43" s="895"/>
      <c r="AC43" s="895"/>
      <c r="AD43" s="895"/>
      <c r="AE43" s="895"/>
      <c r="AF43" s="895"/>
      <c r="AG43" s="895"/>
      <c r="AH43" s="895"/>
      <c r="AI43" s="896"/>
      <c r="AJ43" s="897"/>
      <c r="AK43" s="896"/>
      <c r="AL43" s="896"/>
      <c r="AM43" s="896"/>
      <c r="AN43" s="896"/>
      <c r="AO43" s="896"/>
      <c r="AP43" s="898"/>
      <c r="AQ43" s="896"/>
      <c r="AR43" s="896"/>
      <c r="AS43" s="896"/>
      <c r="AT43" s="899"/>
      <c r="AU43" s="899"/>
      <c r="AV43" s="898"/>
      <c r="AW43" s="899"/>
      <c r="AX43" s="898"/>
      <c r="AY43" s="899"/>
      <c r="AZ43" s="899"/>
      <c r="BA43" s="899"/>
      <c r="BB43" s="899"/>
      <c r="BC43" s="899"/>
    </row>
    <row r="44" spans="1:55" s="890" customFormat="1" ht="7.5" customHeight="1">
      <c r="A44" s="901"/>
      <c r="B44" s="901" t="s">
        <v>1490</v>
      </c>
      <c r="C44" s="901"/>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2"/>
      <c r="AJ44" s="903"/>
      <c r="AK44" s="902"/>
      <c r="AL44" s="902"/>
      <c r="AM44" s="902"/>
      <c r="AN44" s="902"/>
      <c r="AO44" s="902"/>
      <c r="AP44" s="904">
        <f>SUM(AP20+AP32)</f>
        <v>0</v>
      </c>
      <c r="AQ44" s="902"/>
      <c r="AR44" s="905" t="s">
        <v>1480</v>
      </c>
      <c r="AS44" s="902"/>
      <c r="AT44" s="904">
        <f>SUM(AT20+AT32)</f>
        <v>0</v>
      </c>
      <c r="AU44" s="906"/>
      <c r="AV44" s="904">
        <f>SUM(AV20+AV32)</f>
        <v>0</v>
      </c>
      <c r="AW44" s="906"/>
      <c r="AX44" s="904">
        <f>SUM(AX20+AX32)</f>
        <v>0</v>
      </c>
      <c r="AY44" s="906"/>
      <c r="AZ44" s="904">
        <f>SUM(AZ20+AZ32)</f>
        <v>0</v>
      </c>
      <c r="BA44" s="906"/>
      <c r="BB44" s="904">
        <f>SUM(BB20+BB32)</f>
        <v>0</v>
      </c>
      <c r="BC44" s="906"/>
    </row>
    <row r="45" spans="1:55" s="890" customFormat="1" ht="7.5" customHeight="1">
      <c r="A45" s="895"/>
      <c r="B45" s="895"/>
      <c r="C45" s="895"/>
      <c r="D45" s="895"/>
      <c r="E45" s="895"/>
      <c r="F45" s="895"/>
      <c r="G45" s="895"/>
      <c r="H45" s="895"/>
      <c r="I45" s="895"/>
      <c r="J45" s="895"/>
      <c r="K45" s="895"/>
      <c r="L45" s="895"/>
      <c r="M45" s="895"/>
      <c r="N45" s="895"/>
      <c r="O45" s="895"/>
      <c r="P45" s="895"/>
      <c r="Q45" s="895"/>
      <c r="R45" s="895"/>
      <c r="S45" s="895"/>
      <c r="T45" s="895"/>
      <c r="U45" s="895"/>
      <c r="V45" s="895"/>
      <c r="W45" s="895"/>
      <c r="X45" s="895"/>
      <c r="Y45" s="895"/>
      <c r="Z45" s="895"/>
      <c r="AA45" s="895"/>
      <c r="AB45" s="895"/>
      <c r="AC45" s="895"/>
      <c r="AD45" s="895"/>
      <c r="AE45" s="895"/>
      <c r="AF45" s="895"/>
      <c r="AG45" s="895"/>
      <c r="AH45" s="895"/>
      <c r="AI45" s="896"/>
      <c r="AJ45" s="897"/>
      <c r="AK45" s="896"/>
      <c r="AL45" s="896"/>
      <c r="AM45" s="896"/>
      <c r="AN45" s="896"/>
      <c r="AO45" s="896"/>
      <c r="AP45" s="898"/>
      <c r="AQ45" s="896"/>
      <c r="AR45" s="896"/>
      <c r="AS45" s="896"/>
      <c r="AT45" s="899"/>
      <c r="AU45" s="899"/>
      <c r="AV45" s="898"/>
      <c r="AW45" s="899"/>
      <c r="AX45" s="898"/>
      <c r="AY45" s="899"/>
      <c r="AZ45" s="899"/>
      <c r="BA45" s="899"/>
      <c r="BB45" s="899"/>
      <c r="BC45" s="899"/>
    </row>
    <row r="46" spans="1:55" s="890" customFormat="1" ht="7.5" customHeight="1">
      <c r="A46" s="911"/>
      <c r="B46" s="911"/>
      <c r="C46" s="911"/>
      <c r="D46" s="911"/>
      <c r="E46" s="911"/>
      <c r="F46" s="911"/>
      <c r="G46" s="911"/>
      <c r="H46" s="911"/>
      <c r="I46" s="911"/>
      <c r="J46" s="911"/>
      <c r="K46" s="911"/>
      <c r="L46" s="911"/>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2"/>
      <c r="AK46" s="912"/>
      <c r="AL46" s="913"/>
      <c r="AM46" s="913"/>
      <c r="AN46" s="913"/>
      <c r="AO46" s="912"/>
      <c r="AP46" s="914"/>
      <c r="AQ46" s="912"/>
      <c r="AR46" s="913"/>
      <c r="AS46" s="913"/>
      <c r="AT46" s="915"/>
      <c r="AU46" s="915"/>
      <c r="AV46" s="914"/>
      <c r="AW46" s="914"/>
      <c r="AX46" s="914"/>
      <c r="AY46" s="914"/>
      <c r="AZ46" s="915"/>
      <c r="BA46" s="915"/>
      <c r="BB46" s="915"/>
      <c r="BC46" s="915"/>
    </row>
    <row r="47" spans="1:55" s="890" customFormat="1" ht="7.5" customHeight="1">
      <c r="A47" s="900"/>
      <c r="B47" s="916"/>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916"/>
      <c r="AV47" s="916"/>
      <c r="AW47" s="916"/>
      <c r="AX47" s="916"/>
      <c r="AY47" s="916"/>
      <c r="AZ47" s="916"/>
      <c r="BA47" s="916"/>
      <c r="BB47" s="916"/>
      <c r="BC47" s="916"/>
    </row>
    <row r="48" spans="1:55" s="890" customFormat="1" ht="7.5" customHeight="1">
      <c r="A48" s="900"/>
      <c r="B48" s="916"/>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6"/>
      <c r="AN48" s="916"/>
      <c r="AO48" s="916"/>
      <c r="AP48" s="916"/>
      <c r="AQ48" s="916"/>
      <c r="AR48" s="916"/>
      <c r="AS48" s="916"/>
      <c r="AT48" s="916"/>
      <c r="AU48" s="916"/>
      <c r="AV48" s="916"/>
      <c r="AW48" s="916"/>
      <c r="AX48" s="916"/>
      <c r="AY48" s="916"/>
      <c r="AZ48" s="916"/>
      <c r="BA48" s="916"/>
      <c r="BB48" s="916"/>
      <c r="BC48" s="916"/>
    </row>
    <row r="49" spans="1:55" s="890" customFormat="1" ht="7.5" customHeight="1">
      <c r="A49" s="900"/>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c r="AN49" s="916"/>
      <c r="AO49" s="916"/>
      <c r="AP49" s="916"/>
      <c r="AQ49" s="916"/>
      <c r="AR49" s="916"/>
      <c r="AS49" s="916"/>
      <c r="AT49" s="916"/>
      <c r="AU49" s="916"/>
      <c r="AV49" s="916"/>
      <c r="AW49" s="916"/>
      <c r="AX49" s="916"/>
      <c r="AY49" s="916"/>
      <c r="AZ49" s="916"/>
      <c r="BA49" s="916"/>
      <c r="BB49" s="916"/>
      <c r="BC49" s="916"/>
    </row>
    <row r="50" spans="1:55" s="890" customFormat="1" ht="7.5" customHeight="1">
      <c r="A50" s="900"/>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c r="AN50" s="916"/>
      <c r="AO50" s="916"/>
      <c r="AP50" s="916"/>
      <c r="AQ50" s="916"/>
      <c r="AR50" s="916"/>
      <c r="AS50" s="916"/>
      <c r="AT50" s="916"/>
      <c r="AU50" s="916"/>
      <c r="AV50" s="916"/>
      <c r="AW50" s="916"/>
      <c r="AX50" s="916"/>
      <c r="AY50" s="916"/>
      <c r="AZ50" s="916"/>
      <c r="BA50" s="916"/>
      <c r="BB50" s="916"/>
      <c r="BC50" s="916"/>
    </row>
    <row r="51" spans="1:55" s="890" customFormat="1" ht="7.5" customHeight="1">
      <c r="A51" s="900"/>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c r="AO51" s="916"/>
      <c r="AP51" s="916"/>
      <c r="AQ51" s="916"/>
      <c r="AR51" s="916"/>
      <c r="AS51" s="916"/>
      <c r="AT51" s="916"/>
      <c r="AU51" s="916"/>
      <c r="AV51" s="916"/>
      <c r="AW51" s="916"/>
      <c r="AX51" s="916"/>
      <c r="AY51" s="916"/>
      <c r="AZ51" s="916"/>
      <c r="BA51" s="916"/>
      <c r="BB51" s="916"/>
      <c r="BC51" s="916"/>
    </row>
    <row r="52" spans="1:55" s="890" customFormat="1" ht="7.5" customHeight="1">
      <c r="A52" s="900"/>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6"/>
      <c r="AQ52" s="916"/>
      <c r="AR52" s="916"/>
      <c r="AS52" s="916"/>
      <c r="AT52" s="916"/>
      <c r="AU52" s="916"/>
      <c r="AV52" s="916"/>
      <c r="AW52" s="916"/>
      <c r="AX52" s="916"/>
      <c r="AY52" s="916"/>
      <c r="AZ52" s="916"/>
      <c r="BA52" s="916"/>
      <c r="BB52" s="916"/>
      <c r="BC52" s="916"/>
    </row>
    <row r="53" spans="1:55" s="890" customFormat="1" ht="7.5" customHeight="1">
      <c r="A53" s="900"/>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c r="AO53" s="916"/>
      <c r="AP53" s="916"/>
      <c r="AQ53" s="916"/>
      <c r="AR53" s="916"/>
      <c r="AS53" s="916"/>
      <c r="AT53" s="916"/>
      <c r="AU53" s="916"/>
      <c r="AV53" s="916"/>
      <c r="AW53" s="916"/>
      <c r="AX53" s="916"/>
      <c r="AY53" s="916"/>
      <c r="AZ53" s="916"/>
      <c r="BA53" s="916"/>
      <c r="BB53" s="916"/>
      <c r="BC53" s="916"/>
    </row>
    <row r="54" spans="1:55" s="890" customFormat="1" ht="7.5" customHeight="1">
      <c r="A54" s="900"/>
      <c r="B54" s="916"/>
      <c r="C54" s="916"/>
      <c r="D54" s="916"/>
      <c r="E54" s="916"/>
      <c r="F54" s="916"/>
      <c r="G54" s="916"/>
      <c r="H54" s="916"/>
      <c r="I54" s="916" t="s">
        <v>1491</v>
      </c>
      <c r="J54" s="916"/>
      <c r="K54" s="916"/>
      <c r="L54" s="916"/>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c r="AN54" s="916"/>
      <c r="AO54" s="916"/>
      <c r="AP54" s="916"/>
      <c r="AQ54" s="916"/>
      <c r="AR54" s="916"/>
      <c r="AS54" s="916"/>
      <c r="AT54" s="916"/>
      <c r="AU54" s="916"/>
      <c r="AV54" s="916" t="s">
        <v>1492</v>
      </c>
      <c r="AW54" s="916"/>
      <c r="AX54" s="916"/>
      <c r="AY54" s="916"/>
      <c r="AZ54" s="916"/>
      <c r="BA54" s="916"/>
      <c r="BB54" s="916"/>
      <c r="BC54" s="916"/>
    </row>
    <row r="55" spans="1:55" s="890" customFormat="1" ht="7.5" customHeight="1">
      <c r="A55" s="900"/>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c r="AN55" s="916"/>
      <c r="AO55" s="916"/>
      <c r="AP55" s="916"/>
      <c r="AQ55" s="916"/>
      <c r="AR55" s="916"/>
      <c r="AS55" s="916"/>
      <c r="AT55" s="916"/>
      <c r="AU55" s="916"/>
      <c r="AV55" s="916"/>
      <c r="AW55" s="916"/>
      <c r="AX55" s="916"/>
      <c r="AY55" s="916"/>
      <c r="AZ55" s="916"/>
      <c r="BA55" s="916"/>
      <c r="BB55" s="916"/>
      <c r="BC55" s="916"/>
    </row>
    <row r="56" spans="1:55" s="890" customFormat="1" ht="19.5" customHeight="1">
      <c r="A56" s="900"/>
      <c r="B56" s="916"/>
      <c r="C56" s="916"/>
      <c r="D56" s="916"/>
      <c r="E56" s="916"/>
      <c r="F56" s="916"/>
      <c r="G56" s="916"/>
      <c r="H56" s="916"/>
      <c r="I56" s="1581" t="s">
        <v>1013</v>
      </c>
      <c r="J56" s="1582"/>
      <c r="K56" s="1582"/>
      <c r="L56" s="1582"/>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916"/>
      <c r="AN56" s="916"/>
      <c r="AO56" s="916"/>
      <c r="AP56" s="916"/>
      <c r="AQ56" s="916"/>
      <c r="AR56" s="916"/>
      <c r="AS56" s="916"/>
      <c r="AT56" s="916"/>
      <c r="AU56" s="916"/>
      <c r="AV56" s="1581" t="s">
        <v>1021</v>
      </c>
      <c r="AW56" s="1582"/>
      <c r="AX56" s="1582"/>
      <c r="AY56" s="1582"/>
      <c r="AZ56" s="1582"/>
      <c r="BA56" s="1582"/>
      <c r="BB56" s="916"/>
      <c r="BC56" s="916"/>
    </row>
    <row r="57" spans="1:55" s="890" customFormat="1" ht="7.5" customHeight="1">
      <c r="A57" s="900"/>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916"/>
      <c r="AO57" s="916"/>
      <c r="AP57" s="916"/>
      <c r="AQ57" s="916"/>
      <c r="AR57" s="916"/>
      <c r="AS57" s="916"/>
      <c r="AT57" s="916"/>
      <c r="AU57" s="916"/>
      <c r="AV57" s="916"/>
      <c r="AW57" s="916"/>
      <c r="AX57" s="916"/>
      <c r="AY57" s="916"/>
      <c r="AZ57" s="916"/>
      <c r="BA57" s="916"/>
      <c r="BB57" s="916"/>
      <c r="BC57" s="916"/>
    </row>
    <row r="58" spans="1:55" s="890" customFormat="1" ht="7.5" customHeight="1">
      <c r="A58" s="900"/>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c r="AN58" s="916"/>
      <c r="AO58" s="916"/>
      <c r="AP58" s="916"/>
      <c r="AQ58" s="916"/>
      <c r="AR58" s="916"/>
      <c r="AS58" s="916"/>
      <c r="AT58" s="916"/>
      <c r="AU58" s="916"/>
      <c r="AV58" s="916"/>
      <c r="AW58" s="916"/>
      <c r="AX58" s="916"/>
      <c r="AY58" s="916"/>
      <c r="AZ58" s="916"/>
      <c r="BA58" s="916"/>
      <c r="BB58" s="916"/>
      <c r="BC58" s="916"/>
    </row>
    <row r="59" spans="1:55" s="890" customFormat="1" ht="7.5" customHeight="1">
      <c r="A59" s="900"/>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c r="AN59" s="916"/>
      <c r="AO59" s="916"/>
      <c r="AP59" s="916"/>
      <c r="AQ59" s="916"/>
      <c r="AR59" s="916"/>
      <c r="AS59" s="916"/>
      <c r="AT59" s="916"/>
      <c r="AU59" s="916"/>
      <c r="AV59" s="916"/>
      <c r="AW59" s="916"/>
      <c r="AX59" s="916"/>
      <c r="AY59" s="916"/>
      <c r="AZ59" s="916"/>
      <c r="BA59" s="916"/>
      <c r="BB59" s="916"/>
      <c r="BC59" s="916"/>
    </row>
    <row r="60" spans="1:55" s="890" customFormat="1" ht="7.5" customHeight="1">
      <c r="A60" s="917"/>
      <c r="B60" s="918"/>
      <c r="C60" s="918"/>
      <c r="D60" s="918"/>
      <c r="E60" s="918"/>
      <c r="F60" s="918"/>
      <c r="G60" s="918"/>
      <c r="H60" s="918"/>
      <c r="I60" s="918"/>
      <c r="J60" s="918"/>
      <c r="K60" s="918"/>
      <c r="L60" s="918"/>
      <c r="M60" s="918"/>
      <c r="N60" s="918"/>
      <c r="O60" s="918"/>
      <c r="P60" s="918"/>
      <c r="Q60" s="918"/>
      <c r="R60" s="918"/>
      <c r="S60" s="918"/>
      <c r="T60" s="918"/>
      <c r="U60" s="918"/>
      <c r="V60" s="918"/>
      <c r="W60" s="918"/>
      <c r="X60" s="918"/>
      <c r="Y60" s="918"/>
      <c r="Z60" s="918"/>
      <c r="AA60" s="918"/>
      <c r="AB60" s="918"/>
      <c r="AC60" s="918"/>
      <c r="AD60" s="918"/>
      <c r="AE60" s="918"/>
      <c r="AF60" s="918"/>
      <c r="AG60" s="918"/>
      <c r="AH60" s="918"/>
      <c r="AI60" s="918"/>
      <c r="AJ60" s="918"/>
      <c r="AK60" s="918"/>
      <c r="AL60" s="918"/>
      <c r="AM60" s="918"/>
      <c r="AN60" s="918"/>
      <c r="AO60" s="918"/>
      <c r="AP60" s="918"/>
      <c r="AQ60" s="918"/>
      <c r="AR60" s="918"/>
      <c r="AS60" s="918"/>
      <c r="AT60" s="918"/>
      <c r="AU60" s="918"/>
      <c r="AV60" s="918"/>
      <c r="AW60" s="918"/>
      <c r="AX60" s="918"/>
      <c r="AY60" s="918"/>
      <c r="AZ60" s="918"/>
      <c r="BA60" s="918"/>
      <c r="BB60" s="918"/>
      <c r="BC60" s="918"/>
    </row>
    <row r="61" spans="1:55" s="890" customFormat="1" ht="7.5" customHeight="1">
      <c r="A61" s="919" t="s">
        <v>1493</v>
      </c>
      <c r="B61" s="918"/>
      <c r="C61" s="918"/>
      <c r="D61" s="918"/>
      <c r="E61" s="918"/>
      <c r="F61" s="918"/>
      <c r="G61" s="918"/>
      <c r="H61" s="918"/>
      <c r="I61" s="918"/>
      <c r="J61" s="918"/>
      <c r="K61" s="918"/>
      <c r="L61" s="918"/>
      <c r="M61" s="918"/>
      <c r="N61" s="918"/>
      <c r="O61" s="918"/>
      <c r="P61" s="918"/>
      <c r="Q61" s="918"/>
      <c r="R61" s="918"/>
      <c r="S61" s="918"/>
      <c r="T61" s="918"/>
      <c r="U61" s="918"/>
      <c r="V61" s="918"/>
      <c r="W61" s="918"/>
      <c r="X61" s="918"/>
      <c r="Y61" s="918"/>
      <c r="Z61" s="918"/>
      <c r="AA61" s="918"/>
      <c r="AB61" s="918"/>
      <c r="AC61" s="918"/>
      <c r="AD61" s="918"/>
      <c r="AE61" s="918"/>
      <c r="AF61" s="918"/>
      <c r="AG61" s="918"/>
      <c r="AH61" s="918"/>
      <c r="AI61" s="918"/>
      <c r="AJ61" s="918"/>
      <c r="AK61" s="918"/>
      <c r="AL61" s="918"/>
      <c r="AM61" s="918"/>
      <c r="AN61" s="918"/>
      <c r="AO61" s="918"/>
      <c r="AP61" s="918"/>
      <c r="AQ61" s="918"/>
      <c r="AR61" s="918"/>
      <c r="AS61" s="918"/>
      <c r="AT61" s="918"/>
      <c r="AU61" s="918"/>
      <c r="AV61" s="918"/>
      <c r="AW61" s="918"/>
      <c r="AX61" s="918"/>
      <c r="AY61" s="918"/>
      <c r="AZ61" s="918"/>
      <c r="BA61" s="918"/>
      <c r="BB61" s="918"/>
      <c r="BC61" s="918"/>
    </row>
    <row r="62" spans="1:55" s="890" customFormat="1" ht="7.5" customHeight="1">
      <c r="A62" s="920"/>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c r="AN62" s="916"/>
      <c r="AO62" s="916"/>
      <c r="AP62" s="916"/>
      <c r="AQ62" s="916"/>
      <c r="AR62" s="916"/>
      <c r="AS62" s="916"/>
      <c r="AT62" s="916"/>
      <c r="AU62" s="916"/>
      <c r="AV62" s="916"/>
      <c r="AW62" s="916"/>
      <c r="AX62" s="916"/>
      <c r="AY62" s="916"/>
      <c r="AZ62" s="916"/>
      <c r="BA62" s="916"/>
      <c r="BB62" s="916"/>
      <c r="BC62" s="916"/>
    </row>
    <row r="63" spans="1:55" s="890" customFormat="1" ht="7.5" customHeight="1">
      <c r="A63" s="920"/>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c r="AN63" s="916"/>
      <c r="AO63" s="916"/>
      <c r="AP63" s="916"/>
      <c r="AQ63" s="916"/>
      <c r="AR63" s="916"/>
      <c r="AS63" s="916"/>
      <c r="AT63" s="916"/>
      <c r="AU63" s="916"/>
      <c r="AV63" s="916"/>
      <c r="AW63" s="916"/>
      <c r="AX63" s="916"/>
      <c r="AY63" s="916"/>
      <c r="AZ63" s="916"/>
      <c r="BA63" s="916"/>
      <c r="BB63" s="916"/>
      <c r="BC63" s="916"/>
    </row>
    <row r="64" spans="1:55" s="890" customFormat="1" ht="7.5" customHeight="1">
      <c r="A64" s="921"/>
      <c r="B64" s="918"/>
      <c r="C64" s="918"/>
      <c r="D64" s="918"/>
      <c r="E64" s="918"/>
      <c r="F64" s="918"/>
      <c r="G64" s="918"/>
      <c r="H64" s="918"/>
      <c r="I64" s="918"/>
      <c r="J64" s="918"/>
      <c r="K64" s="918"/>
      <c r="L64" s="918"/>
      <c r="M64" s="918"/>
      <c r="N64" s="918"/>
      <c r="O64" s="918"/>
      <c r="P64" s="918"/>
      <c r="Q64" s="918"/>
      <c r="R64" s="918"/>
      <c r="S64" s="918"/>
      <c r="T64" s="918"/>
      <c r="U64" s="918"/>
      <c r="V64" s="918"/>
      <c r="W64" s="918"/>
      <c r="X64" s="918"/>
      <c r="Y64" s="918"/>
      <c r="Z64" s="918"/>
      <c r="AA64" s="918"/>
      <c r="AB64" s="918"/>
      <c r="AC64" s="918"/>
      <c r="AD64" s="918"/>
      <c r="AE64" s="918"/>
      <c r="AF64" s="918"/>
      <c r="AG64" s="918"/>
      <c r="AH64" s="918"/>
      <c r="AI64" s="918"/>
      <c r="AJ64" s="918"/>
      <c r="AK64" s="918"/>
      <c r="AL64" s="918"/>
      <c r="AM64" s="918"/>
      <c r="AN64" s="918"/>
      <c r="AO64" s="918"/>
      <c r="AP64" s="918"/>
      <c r="AQ64" s="918"/>
      <c r="AR64" s="918"/>
      <c r="AS64" s="918"/>
      <c r="AT64" s="918"/>
      <c r="AU64" s="918"/>
      <c r="AV64" s="918"/>
      <c r="AW64" s="918"/>
      <c r="AX64" s="918"/>
      <c r="AY64" s="918"/>
      <c r="AZ64" s="918"/>
      <c r="BA64" s="918"/>
      <c r="BB64" s="900"/>
      <c r="BC64" s="918"/>
    </row>
    <row r="65" spans="1:55" s="890" customFormat="1" ht="7.5" customHeight="1">
      <c r="A65" s="900"/>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L65" s="916"/>
      <c r="AM65" s="916"/>
      <c r="AN65" s="916"/>
      <c r="AO65" s="916"/>
      <c r="AP65" s="916"/>
      <c r="AQ65" s="916"/>
      <c r="AR65" s="916"/>
      <c r="AS65" s="916"/>
      <c r="AT65" s="916"/>
      <c r="AU65" s="916"/>
      <c r="AV65" s="916"/>
      <c r="AW65" s="916"/>
      <c r="AX65" s="916"/>
      <c r="AY65" s="916"/>
      <c r="AZ65" s="916"/>
      <c r="BA65" s="916"/>
      <c r="BB65" s="916"/>
      <c r="BC65" s="916"/>
    </row>
    <row r="66" spans="1:55" s="890" customFormat="1" ht="7.5" customHeight="1">
      <c r="A66" s="900"/>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c r="AB66" s="916"/>
      <c r="AC66" s="916"/>
      <c r="AD66" s="916"/>
      <c r="AE66" s="916"/>
      <c r="AF66" s="916"/>
      <c r="AG66" s="916"/>
      <c r="AH66" s="916"/>
      <c r="AI66" s="916"/>
      <c r="AJ66" s="916"/>
      <c r="AK66" s="916"/>
      <c r="AL66" s="916"/>
      <c r="AM66" s="916"/>
      <c r="AN66" s="916"/>
      <c r="AO66" s="916"/>
      <c r="AP66" s="916"/>
      <c r="AQ66" s="916"/>
      <c r="AR66" s="916"/>
      <c r="AS66" s="916"/>
      <c r="AT66" s="916"/>
      <c r="AU66" s="916"/>
      <c r="AV66" s="916"/>
      <c r="AW66" s="916"/>
      <c r="AX66" s="916"/>
      <c r="AY66" s="916"/>
      <c r="AZ66" s="916"/>
      <c r="BA66" s="916"/>
      <c r="BB66" s="916"/>
      <c r="BC66" s="916"/>
    </row>
    <row r="67" spans="1:55" s="890" customFormat="1" ht="7.5" customHeight="1">
      <c r="A67" s="900"/>
      <c r="B67" s="922" t="s">
        <v>1494</v>
      </c>
      <c r="C67" s="922"/>
      <c r="D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c r="AL67" s="922"/>
      <c r="AM67" s="922"/>
      <c r="AN67" s="922"/>
      <c r="AO67" s="922"/>
      <c r="AP67" s="922"/>
      <c r="AQ67" s="922"/>
      <c r="AR67" s="922"/>
      <c r="AS67" s="922"/>
      <c r="AT67" s="922"/>
      <c r="AU67" s="922"/>
      <c r="AV67" s="922"/>
      <c r="AW67" s="922"/>
      <c r="AX67" s="922"/>
      <c r="AY67" s="922"/>
      <c r="AZ67" s="922"/>
      <c r="BA67" s="922"/>
      <c r="BB67" s="923"/>
      <c r="BC67" s="922"/>
    </row>
    <row r="68" spans="1:55" s="890" customFormat="1" ht="11.1" customHeight="1"/>
    <row r="69" spans="1:55" s="890" customFormat="1" ht="11.1" customHeight="1"/>
    <row r="70" spans="1:55" s="890" customFormat="1" ht="11.1" customHeight="1"/>
    <row r="71" spans="1:55" s="890" customFormat="1" ht="11.1" customHeight="1"/>
    <row r="72" spans="1:55" s="890" customFormat="1" ht="11.1" customHeight="1"/>
    <row r="73" spans="1:55" s="890" customFormat="1" ht="11.1" customHeight="1"/>
    <row r="74" spans="1:55" s="890" customFormat="1" ht="11.1" customHeight="1"/>
    <row r="75" spans="1:55" s="890" customFormat="1" ht="11.1" customHeight="1"/>
    <row r="76" spans="1:55" s="890" customFormat="1" ht="11.1" customHeight="1"/>
    <row r="77" spans="1:55" s="890" customFormat="1" ht="11.1" customHeight="1"/>
    <row r="78" spans="1:55" s="890" customFormat="1" ht="11.1" customHeight="1"/>
    <row r="79" spans="1:55" s="890" customFormat="1" ht="11.1" customHeight="1"/>
    <row r="80" spans="1:55" s="890" customFormat="1" ht="11.1" customHeight="1"/>
    <row r="81" s="890" customFormat="1" ht="11.1" customHeight="1"/>
    <row r="82" s="890" customFormat="1" ht="11.1" customHeight="1"/>
    <row r="83" s="890" customFormat="1" ht="11.1" customHeight="1"/>
    <row r="84" s="890" customFormat="1" ht="11.1" customHeight="1"/>
    <row r="85" s="890" customFormat="1" ht="11.1" customHeight="1"/>
    <row r="86" s="890" customFormat="1" ht="11.1" customHeight="1"/>
    <row r="87" s="890" customFormat="1" ht="11.1" customHeight="1"/>
    <row r="88" s="890" customFormat="1" ht="11.1" customHeight="1"/>
    <row r="89" s="890" customFormat="1" ht="11.1" customHeight="1"/>
    <row r="90" s="890" customFormat="1" ht="11.1" customHeight="1"/>
    <row r="91" s="890" customFormat="1" ht="11.1" customHeight="1"/>
    <row r="92" s="890" customFormat="1" ht="11.1" customHeight="1"/>
    <row r="93" s="890" customFormat="1" ht="11.1" customHeight="1"/>
    <row r="94" s="890" customFormat="1" ht="11.1" customHeight="1"/>
    <row r="95" s="890" customFormat="1" ht="11.1" customHeight="1"/>
    <row r="96" s="890" customFormat="1" ht="11.1" customHeight="1"/>
    <row r="97" s="890" customFormat="1" ht="11.1" customHeight="1"/>
    <row r="98" s="890" customFormat="1" ht="11.1" customHeight="1"/>
    <row r="99" s="890" customFormat="1" ht="11.1" customHeight="1"/>
    <row r="100" s="890" customFormat="1" ht="11.1" customHeight="1"/>
    <row r="101" s="890" customFormat="1" ht="11.1" customHeight="1"/>
    <row r="102" s="890" customFormat="1" ht="11.1" customHeight="1"/>
    <row r="103" s="890" customFormat="1" ht="11.1" customHeight="1"/>
    <row r="104" s="890" customFormat="1" ht="11.1" customHeight="1"/>
    <row r="105" s="890" customFormat="1" ht="11.25"/>
    <row r="106" s="890" customFormat="1" ht="11.25"/>
    <row r="107" s="890" customFormat="1" ht="11.25"/>
    <row r="108" s="890" customFormat="1" ht="11.25"/>
    <row r="109" s="890" customFormat="1" ht="11.25"/>
    <row r="110" s="890" customFormat="1" ht="11.25"/>
    <row r="111" s="890" customFormat="1" ht="11.25"/>
    <row r="112" s="890" customFormat="1" ht="11.25"/>
    <row r="113" s="890" customFormat="1" ht="11.25"/>
    <row r="114" s="890" customFormat="1" ht="11.25"/>
    <row r="115" s="890" customFormat="1" ht="11.25"/>
    <row r="116" s="890" customFormat="1" ht="11.25"/>
    <row r="117" s="890" customFormat="1" ht="11.25"/>
    <row r="118" s="890" customFormat="1" ht="11.25"/>
    <row r="119" s="890" customFormat="1" ht="11.25"/>
    <row r="120" s="890" customFormat="1" ht="11.25"/>
    <row r="121" s="890" customFormat="1" ht="11.25"/>
    <row r="122" s="890" customFormat="1" ht="11.25"/>
    <row r="123" s="890" customFormat="1" ht="11.25"/>
    <row r="124" s="890" customFormat="1" ht="11.25"/>
    <row r="125" s="890" customFormat="1" ht="11.25"/>
    <row r="126" s="890" customFormat="1" ht="11.25"/>
    <row r="127" s="890" customFormat="1" ht="11.25"/>
    <row r="128" s="890" customFormat="1" ht="11.25"/>
    <row r="129" s="890" customFormat="1" ht="11.25"/>
    <row r="130" s="890" customFormat="1" ht="11.25"/>
    <row r="131" s="890" customFormat="1" ht="11.25"/>
    <row r="132" s="890" customFormat="1" ht="11.25"/>
    <row r="133" s="890" customFormat="1" ht="11.25"/>
    <row r="134" s="890" customFormat="1" ht="11.25"/>
    <row r="135" s="890" customFormat="1" ht="11.25"/>
    <row r="136" s="890" customFormat="1" ht="11.25"/>
    <row r="137" s="890" customFormat="1" ht="11.25"/>
    <row r="138" s="890" customFormat="1" ht="11.25"/>
    <row r="139" s="890" customFormat="1" ht="11.25"/>
    <row r="140" s="890" customFormat="1" ht="11.25"/>
    <row r="141" s="890" customFormat="1" ht="11.25"/>
    <row r="142" s="890" customFormat="1" ht="11.25"/>
    <row r="143" s="890" customFormat="1" ht="11.25"/>
    <row r="144" s="890" customFormat="1" ht="11.25"/>
    <row r="145" s="890" customFormat="1" ht="11.25"/>
    <row r="146" s="890" customFormat="1" ht="11.25"/>
    <row r="147" s="890" customFormat="1" ht="11.25"/>
    <row r="148" s="890" customFormat="1" ht="11.25"/>
    <row r="149" s="890" customFormat="1" ht="11.25"/>
    <row r="150" s="890" customFormat="1" ht="11.25"/>
    <row r="151" s="890" customFormat="1" ht="11.25"/>
    <row r="152" s="890" customFormat="1" ht="11.25"/>
    <row r="153" s="890" customFormat="1" ht="11.25"/>
    <row r="154" s="890" customFormat="1" ht="11.25"/>
    <row r="155" s="890" customFormat="1" ht="11.25"/>
    <row r="156" s="890" customFormat="1" ht="11.25"/>
    <row r="157" s="890" customFormat="1" ht="11.25"/>
    <row r="158" s="890" customFormat="1" ht="11.25"/>
    <row r="159" s="890" customFormat="1" ht="11.25"/>
    <row r="160" s="890" customFormat="1" ht="11.25"/>
    <row r="161" s="890" customFormat="1" ht="11.25"/>
    <row r="162" s="890" customFormat="1" ht="11.25"/>
    <row r="163" s="890" customFormat="1" ht="11.25"/>
    <row r="164" s="890" customFormat="1" ht="11.25"/>
    <row r="165" s="890" customFormat="1" ht="11.25"/>
    <row r="166" s="890" customFormat="1" ht="11.25"/>
    <row r="167" s="890" customFormat="1" ht="11.25"/>
    <row r="168" s="890" customFormat="1" ht="11.25"/>
    <row r="169" s="890" customFormat="1" ht="11.25"/>
    <row r="170" s="890" customFormat="1" ht="11.25"/>
    <row r="171" s="890" customFormat="1" ht="11.25"/>
    <row r="172" s="890" customFormat="1" ht="11.25"/>
    <row r="173" s="890" customFormat="1" ht="11.25"/>
    <row r="174" s="890" customFormat="1" ht="11.25"/>
    <row r="175" s="890" customFormat="1" ht="11.25"/>
    <row r="176" s="890" customFormat="1" ht="11.25"/>
    <row r="177" s="890" customFormat="1" ht="11.25"/>
    <row r="178" s="890" customFormat="1" ht="11.25"/>
    <row r="179" s="890" customFormat="1" ht="11.25"/>
    <row r="180" s="890" customFormat="1" ht="11.25"/>
    <row r="181" s="890" customFormat="1" ht="11.25"/>
    <row r="182" s="890" customFormat="1" ht="11.25"/>
    <row r="183" s="890" customFormat="1" ht="11.25"/>
    <row r="184" s="890" customFormat="1" ht="11.25"/>
    <row r="185" s="890" customFormat="1" ht="11.25"/>
    <row r="186" s="890" customFormat="1" ht="11.25"/>
    <row r="187" s="890" customFormat="1" ht="11.25"/>
    <row r="188" s="890" customFormat="1" ht="11.25"/>
    <row r="189" s="890" customFormat="1" ht="11.25"/>
    <row r="190" s="890" customFormat="1" ht="11.25"/>
    <row r="191" s="890" customFormat="1" ht="11.25"/>
    <row r="192" s="890" customFormat="1" ht="11.25"/>
    <row r="193" s="890" customFormat="1" ht="11.25"/>
    <row r="194" s="890" customFormat="1" ht="11.25"/>
    <row r="195" s="890" customFormat="1" ht="11.25"/>
    <row r="196" s="890" customFormat="1" ht="11.25"/>
    <row r="197" s="890" customFormat="1" ht="11.25"/>
    <row r="198" s="890" customFormat="1" ht="11.25"/>
    <row r="199" s="890" customFormat="1" ht="11.25"/>
    <row r="200" s="890" customFormat="1" ht="11.25"/>
    <row r="201" s="890" customFormat="1" ht="11.25"/>
    <row r="202" s="890" customFormat="1" ht="11.25"/>
    <row r="203" s="890" customFormat="1" ht="11.25"/>
    <row r="204" s="890" customFormat="1" ht="11.25"/>
    <row r="205" s="890" customFormat="1" ht="11.25"/>
    <row r="206" s="890" customFormat="1" ht="11.25"/>
    <row r="207" s="890" customFormat="1" ht="11.25"/>
    <row r="208" s="890" customFormat="1" ht="11.25"/>
    <row r="209" s="890" customFormat="1" ht="11.25"/>
    <row r="210" s="890" customFormat="1" ht="11.25"/>
    <row r="211" s="890" customFormat="1" ht="11.25"/>
    <row r="212" s="890" customFormat="1" ht="11.25"/>
    <row r="213" s="890" customFormat="1" ht="11.25"/>
    <row r="214" s="890" customFormat="1" ht="11.25"/>
    <row r="215" s="890" customFormat="1" ht="11.25"/>
    <row r="216" s="890" customFormat="1" ht="11.25"/>
    <row r="217" s="890" customFormat="1" ht="11.25"/>
    <row r="218" s="890" customFormat="1" ht="11.25"/>
    <row r="219" s="890" customFormat="1" ht="11.25"/>
    <row r="220" s="890" customFormat="1" ht="11.25"/>
    <row r="221" s="890" customFormat="1" ht="11.25"/>
    <row r="222" s="890" customFormat="1" ht="11.25"/>
    <row r="223" s="890" customFormat="1" ht="11.25"/>
    <row r="224" s="890" customFormat="1" ht="11.25"/>
    <row r="225" s="890" customFormat="1" ht="11.25"/>
    <row r="226" s="890" customFormat="1" ht="11.25"/>
    <row r="227" s="890" customFormat="1" ht="11.25"/>
    <row r="228" s="890" customFormat="1" ht="11.25"/>
    <row r="229" s="890" customFormat="1" ht="11.25"/>
    <row r="230" s="890" customFormat="1" ht="11.25"/>
    <row r="231" s="890" customFormat="1" ht="11.25"/>
    <row r="232" s="890" customFormat="1" ht="11.25"/>
    <row r="233" s="890" customFormat="1" ht="11.25"/>
    <row r="234" s="890" customFormat="1" ht="11.25"/>
    <row r="235" s="890" customFormat="1" ht="11.25"/>
    <row r="236" s="890" customFormat="1" ht="11.25"/>
    <row r="237" s="890" customFormat="1" ht="11.25"/>
    <row r="238" s="890" customFormat="1" ht="11.25"/>
    <row r="239" s="890" customFormat="1" ht="11.25"/>
    <row r="240" s="890" customFormat="1" ht="11.25"/>
    <row r="241" s="890" customFormat="1" ht="11.25"/>
    <row r="242" s="890" customFormat="1" ht="11.25"/>
    <row r="243" s="890" customFormat="1" ht="11.25"/>
    <row r="244" s="890" customFormat="1" ht="11.25"/>
    <row r="245" s="890" customFormat="1" ht="11.25"/>
    <row r="246" s="890" customFormat="1" ht="11.25"/>
    <row r="247" s="890" customFormat="1" ht="11.25"/>
    <row r="248" s="890" customFormat="1" ht="11.25"/>
    <row r="249" s="890" customFormat="1" ht="11.25"/>
    <row r="250" s="890" customFormat="1" ht="11.25"/>
    <row r="251" s="890" customFormat="1" ht="11.25"/>
    <row r="252" s="890" customFormat="1" ht="11.25"/>
    <row r="253" s="890" customFormat="1" ht="11.25"/>
    <row r="254" s="890" customFormat="1" ht="11.25"/>
    <row r="255" s="890" customFormat="1" ht="11.25"/>
    <row r="256" s="890" customFormat="1" ht="11.25"/>
    <row r="257" s="890" customFormat="1" ht="11.25"/>
    <row r="258" s="890" customFormat="1" ht="11.25"/>
    <row r="259" s="890" customFormat="1" ht="11.25"/>
    <row r="260" s="890" customFormat="1" ht="11.25"/>
    <row r="261" s="890" customFormat="1" ht="11.25"/>
    <row r="262" s="890" customFormat="1" ht="11.25"/>
    <row r="263" s="890" customFormat="1" ht="11.25"/>
    <row r="264" s="890" customFormat="1" ht="11.25"/>
    <row r="265" s="890" customFormat="1" ht="11.25"/>
    <row r="266" s="890" customFormat="1" ht="11.25"/>
    <row r="267" s="890" customFormat="1" ht="11.25"/>
    <row r="268" s="890" customFormat="1" ht="11.25"/>
    <row r="269" s="890" customFormat="1" ht="11.25"/>
    <row r="270" s="890" customFormat="1" ht="11.25"/>
    <row r="271" s="890" customFormat="1" ht="11.25"/>
    <row r="272" s="890" customFormat="1" ht="11.25"/>
    <row r="273" s="890" customFormat="1" ht="11.25"/>
    <row r="274" s="890" customFormat="1" ht="11.25"/>
    <row r="275" s="890" customFormat="1" ht="11.25"/>
    <row r="276" s="890" customFormat="1" ht="11.25"/>
    <row r="277" s="890" customFormat="1" ht="11.25"/>
    <row r="278" s="890" customFormat="1" ht="11.25"/>
    <row r="279" s="890" customFormat="1" ht="11.25"/>
    <row r="280" s="890" customFormat="1" ht="11.25"/>
    <row r="281" s="890" customFormat="1" ht="11.25"/>
    <row r="282" s="890" customFormat="1" ht="11.25"/>
    <row r="283" s="890" customFormat="1" ht="11.25"/>
    <row r="284" s="890" customFormat="1" ht="11.25"/>
    <row r="285" s="890" customFormat="1" ht="11.25"/>
    <row r="286" s="890" customFormat="1" ht="11.25"/>
    <row r="287" s="890" customFormat="1" ht="11.25"/>
    <row r="288" s="890" customFormat="1" ht="11.25"/>
    <row r="289" s="890" customFormat="1" ht="11.25"/>
    <row r="290" s="890" customFormat="1" ht="11.25"/>
    <row r="291" s="890" customFormat="1" ht="11.25"/>
    <row r="292" s="890" customFormat="1" ht="11.25"/>
    <row r="293" s="890" customFormat="1" ht="11.25"/>
    <row r="294" s="890" customFormat="1" ht="11.25"/>
    <row r="295" s="890" customFormat="1" ht="11.25"/>
    <row r="296" s="890" customFormat="1" ht="11.25"/>
    <row r="297" s="890" customFormat="1" ht="11.25"/>
    <row r="298" s="890" customFormat="1" ht="11.25"/>
    <row r="299" s="890" customFormat="1" ht="11.25"/>
    <row r="300" s="890" customFormat="1" ht="11.25"/>
    <row r="301" s="890" customFormat="1" ht="11.25"/>
    <row r="302" s="890" customFormat="1" ht="11.25"/>
    <row r="303" s="890" customFormat="1" ht="11.25"/>
    <row r="304" s="890" customFormat="1" ht="11.25"/>
    <row r="305" s="890" customFormat="1" ht="11.25"/>
    <row r="306" s="890" customFormat="1" ht="11.25"/>
    <row r="307" s="890" customFormat="1" ht="11.25"/>
    <row r="308" s="890" customFormat="1" ht="11.25"/>
    <row r="309" s="890" customFormat="1" ht="11.25"/>
    <row r="310" s="890" customFormat="1" ht="11.25"/>
    <row r="311" s="890" customFormat="1" ht="11.25"/>
    <row r="312" s="890" customFormat="1" ht="11.25"/>
    <row r="313" s="890" customFormat="1" ht="11.25"/>
    <row r="314" s="890" customFormat="1" ht="11.25"/>
    <row r="315" s="890" customFormat="1" ht="11.25"/>
    <row r="316" s="890" customFormat="1" ht="11.25"/>
    <row r="317" s="890" customFormat="1" ht="11.25"/>
    <row r="318" s="890" customFormat="1" ht="11.25"/>
    <row r="319" s="890" customFormat="1" ht="11.25"/>
    <row r="320" s="890" customFormat="1" ht="11.25"/>
    <row r="321" s="890" customFormat="1" ht="11.25"/>
    <row r="322" s="890" customFormat="1" ht="11.25"/>
    <row r="323" s="890" customFormat="1" ht="11.25"/>
    <row r="324" s="890" customFormat="1" ht="11.25"/>
    <row r="325" s="890" customFormat="1" ht="11.25"/>
    <row r="326" s="890" customFormat="1" ht="11.25"/>
    <row r="327" s="890" customFormat="1" ht="11.25"/>
    <row r="328" s="890" customFormat="1" ht="11.25"/>
    <row r="329" s="890" customFormat="1" ht="11.25"/>
    <row r="330" s="890" customFormat="1" ht="11.25"/>
    <row r="331" s="890" customFormat="1" ht="11.25"/>
    <row r="332" s="890" customFormat="1" ht="11.25"/>
    <row r="333" s="890" customFormat="1" ht="11.25"/>
    <row r="334" s="890" customFormat="1" ht="11.25"/>
    <row r="335" s="890" customFormat="1" ht="11.25"/>
    <row r="336" s="890" customFormat="1" ht="11.25"/>
    <row r="337" s="890" customFormat="1" ht="11.25"/>
    <row r="338" s="890" customFormat="1" ht="11.25"/>
    <row r="339" s="890" customFormat="1" ht="11.25"/>
    <row r="340" s="890" customFormat="1" ht="11.25"/>
    <row r="341" s="890" customFormat="1" ht="11.25"/>
    <row r="342" s="890" customFormat="1" ht="11.25"/>
    <row r="343" s="890" customFormat="1" ht="11.25"/>
    <row r="344" s="890" customFormat="1" ht="11.25"/>
    <row r="345" s="890" customFormat="1" ht="11.25"/>
    <row r="346" s="890" customFormat="1" ht="11.25"/>
    <row r="347" s="890" customFormat="1" ht="11.25"/>
    <row r="348" s="890" customFormat="1" ht="11.25"/>
    <row r="349" s="890" customFormat="1" ht="11.25"/>
    <row r="350" s="890" customFormat="1" ht="11.25"/>
    <row r="351" s="890" customFormat="1" ht="11.25"/>
    <row r="352" s="890" customFormat="1" ht="11.25"/>
    <row r="353" s="890" customFormat="1" ht="11.25"/>
    <row r="354" s="890" customFormat="1" ht="11.25"/>
    <row r="355" s="890" customFormat="1" ht="11.25"/>
    <row r="356" s="890" customFormat="1" ht="11.25"/>
    <row r="357" s="890" customFormat="1" ht="11.25"/>
    <row r="358" s="890" customFormat="1" ht="11.25"/>
    <row r="359" s="890" customFormat="1" ht="11.25"/>
    <row r="360" s="890" customFormat="1" ht="11.25"/>
    <row r="361" s="890" customFormat="1" ht="11.25"/>
    <row r="362" s="890" customFormat="1" ht="11.25"/>
    <row r="363" s="890" customFormat="1" ht="11.25"/>
    <row r="364" s="890" customFormat="1" ht="11.25"/>
    <row r="365" s="890" customFormat="1" ht="11.25"/>
    <row r="366" s="890" customFormat="1" ht="11.25"/>
    <row r="367" s="890" customFormat="1" ht="11.25"/>
    <row r="368" s="890" customFormat="1" ht="11.25"/>
    <row r="369" s="890" customFormat="1" ht="11.25"/>
    <row r="370" s="890" customFormat="1" ht="11.25"/>
    <row r="371" s="890" customFormat="1" ht="11.25"/>
    <row r="372" s="890" customFormat="1" ht="11.25"/>
    <row r="373" s="890" customFormat="1" ht="11.25"/>
    <row r="374" s="890" customFormat="1" ht="11.25"/>
    <row r="375" s="890" customFormat="1" ht="11.25"/>
    <row r="376" s="890" customFormat="1" ht="11.25"/>
    <row r="377" s="890" customFormat="1" ht="11.25"/>
    <row r="378" s="890" customFormat="1" ht="11.25"/>
    <row r="379" s="890" customFormat="1" ht="11.25"/>
    <row r="380" s="890" customFormat="1" ht="11.25"/>
    <row r="381" s="890" customFormat="1" ht="11.25"/>
    <row r="382" s="890" customFormat="1" ht="11.25"/>
    <row r="383" s="890" customFormat="1" ht="11.25"/>
    <row r="384" s="890" customFormat="1" ht="11.25"/>
    <row r="385" s="890" customFormat="1" ht="11.25"/>
    <row r="386" s="890" customFormat="1" ht="11.25"/>
    <row r="387" s="890" customFormat="1" ht="11.25"/>
    <row r="388" s="890" customFormat="1" ht="11.25"/>
    <row r="389" s="890" customFormat="1" ht="11.25"/>
    <row r="390" s="890" customFormat="1" ht="11.25"/>
    <row r="391" s="890" customFormat="1" ht="11.25"/>
    <row r="392" s="890" customFormat="1" ht="11.25"/>
    <row r="393" s="890" customFormat="1" ht="11.25"/>
    <row r="394" s="890" customFormat="1" ht="11.25"/>
    <row r="395" s="890" customFormat="1" ht="11.25"/>
    <row r="396" s="890" customFormat="1" ht="11.25"/>
    <row r="397" s="890" customFormat="1" ht="11.25"/>
    <row r="398" s="890" customFormat="1" ht="11.25"/>
    <row r="399" s="890" customFormat="1" ht="11.25"/>
    <row r="400" s="890" customFormat="1" ht="11.25"/>
    <row r="401" s="890" customFormat="1" ht="11.25"/>
    <row r="402" s="890" customFormat="1" ht="11.25"/>
    <row r="403" s="890" customFormat="1" ht="11.25"/>
    <row r="404" s="890" customFormat="1" ht="11.25"/>
    <row r="405" s="890" customFormat="1" ht="11.25"/>
    <row r="406" s="890" customFormat="1" ht="11.25"/>
    <row r="407" s="890" customFormat="1" ht="11.25"/>
    <row r="408" s="890" customFormat="1" ht="11.25"/>
    <row r="409" s="890" customFormat="1" ht="11.25"/>
    <row r="410" s="890" customFormat="1" ht="11.25"/>
    <row r="411" s="890" customFormat="1" ht="11.25"/>
    <row r="412" s="890" customFormat="1" ht="11.25"/>
    <row r="413" s="890" customFormat="1" ht="11.25"/>
    <row r="414" s="890" customFormat="1" ht="11.25"/>
    <row r="415" s="890" customFormat="1" ht="11.25"/>
    <row r="416" s="890" customFormat="1" ht="11.25"/>
    <row r="417" s="890" customFormat="1" ht="11.25"/>
    <row r="418" s="890" customFormat="1" ht="11.25"/>
    <row r="419" s="890" customFormat="1" ht="11.25"/>
    <row r="420" s="890" customFormat="1" ht="11.25"/>
    <row r="421" s="890" customFormat="1" ht="11.25"/>
  </sheetData>
  <mergeCells count="2">
    <mergeCell ref="I56:AL56"/>
    <mergeCell ref="AV56:BA56"/>
  </mergeCells>
  <printOptions horizontalCentered="1"/>
  <pageMargins left="0" right="0" top="0.59055118110236227" bottom="0"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AE42"/>
    <pageSetUpPr fitToPage="1"/>
  </sheetPr>
  <dimension ref="A1:V51"/>
  <sheetViews>
    <sheetView showGridLines="0" view="pageBreakPreview" zoomScaleNormal="85" zoomScaleSheetLayoutView="100" workbookViewId="0">
      <selection activeCell="F10" sqref="F10"/>
    </sheetView>
  </sheetViews>
  <sheetFormatPr baseColWidth="10" defaultColWidth="11.42578125" defaultRowHeight="13.5"/>
  <cols>
    <col min="1" max="1" width="4.7109375" style="44" customWidth="1"/>
    <col min="2" max="4" width="3.140625" style="44" customWidth="1"/>
    <col min="5" max="5" width="6.28515625" style="44" customWidth="1"/>
    <col min="6" max="6" width="31.42578125" style="44" customWidth="1"/>
    <col min="7" max="7" width="11" style="44" customWidth="1"/>
    <col min="8" max="8" width="8.7109375" style="44" bestFit="1" customWidth="1"/>
    <col min="9" max="9" width="11.28515625" style="44" bestFit="1" customWidth="1"/>
    <col min="10" max="10" width="10.85546875" style="44" bestFit="1" customWidth="1"/>
    <col min="11" max="12" width="7.5703125" style="44" customWidth="1"/>
    <col min="13" max="18" width="14.42578125" style="44" customWidth="1"/>
    <col min="19"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482</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36"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382"/>
      <c r="I7" s="382"/>
      <c r="J7" s="382"/>
      <c r="K7" s="382"/>
      <c r="L7" s="382"/>
      <c r="M7" s="382"/>
      <c r="N7" s="382"/>
      <c r="O7" s="382"/>
      <c r="P7" s="382"/>
      <c r="Q7" s="382"/>
      <c r="R7" s="382"/>
      <c r="S7" s="382"/>
      <c r="T7" s="382"/>
      <c r="U7" s="382"/>
      <c r="V7" s="382"/>
    </row>
    <row r="8" spans="1:22" s="375" customFormat="1" ht="13.5" customHeight="1">
      <c r="A8" s="286"/>
      <c r="B8" s="287">
        <v>2</v>
      </c>
      <c r="C8" s="312"/>
      <c r="D8" s="312"/>
      <c r="E8" s="312"/>
      <c r="F8" s="288" t="s">
        <v>309</v>
      </c>
      <c r="G8" s="284"/>
      <c r="H8" s="383"/>
      <c r="I8" s="383"/>
      <c r="J8" s="383"/>
      <c r="K8" s="383"/>
      <c r="L8" s="383"/>
      <c r="M8" s="383"/>
      <c r="N8" s="383"/>
      <c r="O8" s="383"/>
      <c r="P8" s="383"/>
      <c r="Q8" s="383"/>
      <c r="R8" s="383"/>
      <c r="S8" s="383"/>
      <c r="T8" s="383"/>
      <c r="U8" s="383"/>
      <c r="V8" s="383"/>
    </row>
    <row r="9" spans="1:22" s="375" customFormat="1" ht="12">
      <c r="A9" s="286"/>
      <c r="B9" s="287"/>
      <c r="C9" s="287">
        <v>3</v>
      </c>
      <c r="D9" s="312"/>
      <c r="E9" s="312"/>
      <c r="F9" s="284" t="s">
        <v>312</v>
      </c>
      <c r="G9" s="284"/>
      <c r="H9" s="384"/>
      <c r="I9" s="385"/>
      <c r="J9" s="385"/>
      <c r="K9" s="385"/>
      <c r="L9" s="385"/>
      <c r="M9" s="385"/>
      <c r="N9" s="401"/>
      <c r="O9" s="401"/>
      <c r="P9" s="401"/>
      <c r="Q9" s="401"/>
      <c r="R9" s="401"/>
      <c r="S9" s="384"/>
      <c r="T9" s="384"/>
      <c r="U9" s="384"/>
      <c r="V9" s="402"/>
    </row>
    <row r="10" spans="1:22" s="375" customFormat="1" ht="25.5" customHeight="1">
      <c r="A10" s="286"/>
      <c r="B10" s="286"/>
      <c r="C10" s="286"/>
      <c r="D10" s="287">
        <v>2</v>
      </c>
      <c r="E10" s="312"/>
      <c r="F10" s="289" t="s">
        <v>408</v>
      </c>
      <c r="G10" s="284"/>
      <c r="H10" s="384"/>
      <c r="I10" s="385"/>
      <c r="J10" s="385"/>
      <c r="K10" s="385"/>
      <c r="L10" s="402"/>
      <c r="M10" s="402"/>
      <c r="N10" s="401"/>
      <c r="O10" s="401"/>
      <c r="P10" s="401"/>
      <c r="Q10" s="401"/>
      <c r="R10" s="401"/>
      <c r="S10" s="402"/>
      <c r="T10" s="402"/>
      <c r="U10" s="402"/>
      <c r="V10" s="402"/>
    </row>
    <row r="11" spans="1:22" s="375" customFormat="1" ht="24">
      <c r="A11" s="286"/>
      <c r="B11" s="286"/>
      <c r="C11" s="286"/>
      <c r="D11" s="286"/>
      <c r="E11" s="287">
        <v>322</v>
      </c>
      <c r="F11" s="288" t="s">
        <v>414</v>
      </c>
      <c r="G11" s="290" t="s">
        <v>415</v>
      </c>
      <c r="H11" s="362">
        <v>133673</v>
      </c>
      <c r="I11" s="362">
        <v>133673</v>
      </c>
      <c r="J11" s="386">
        <v>109993</v>
      </c>
      <c r="K11" s="390">
        <f>+J11/H11*100</f>
        <v>82.285128634802845</v>
      </c>
      <c r="L11" s="390">
        <f>+J11/I11*100</f>
        <v>82.285128634802845</v>
      </c>
      <c r="M11" s="391">
        <v>0</v>
      </c>
      <c r="N11" s="560">
        <v>159095382.59999999</v>
      </c>
      <c r="O11" s="560">
        <v>157602817.63</v>
      </c>
      <c r="P11" s="560">
        <v>142973104.61000001</v>
      </c>
      <c r="Q11" s="560">
        <v>142973104.61000001</v>
      </c>
      <c r="R11" s="560">
        <v>142973104.61000001</v>
      </c>
      <c r="S11" s="563" t="s">
        <v>567</v>
      </c>
      <c r="T11" s="390">
        <f>+P11/N11*100</f>
        <v>89.866281644053203</v>
      </c>
      <c r="U11" s="563" t="s">
        <v>567</v>
      </c>
      <c r="V11" s="390">
        <f>+Q11/N11*100</f>
        <v>89.866281644053203</v>
      </c>
    </row>
    <row r="12" spans="1:22" s="375" customFormat="1" ht="12">
      <c r="A12" s="286"/>
      <c r="B12" s="286"/>
      <c r="C12" s="286"/>
      <c r="D12" s="286"/>
      <c r="E12" s="286"/>
      <c r="F12" s="284"/>
      <c r="G12" s="291"/>
      <c r="H12" s="383"/>
      <c r="I12" s="385"/>
      <c r="J12" s="385"/>
      <c r="K12" s="385"/>
      <c r="L12" s="385"/>
      <c r="M12" s="385"/>
      <c r="N12" s="401"/>
      <c r="O12" s="401"/>
      <c r="P12" s="401"/>
      <c r="Q12" s="401"/>
      <c r="R12" s="401"/>
      <c r="S12" s="384"/>
      <c r="T12" s="384"/>
      <c r="U12" s="384"/>
      <c r="V12" s="402"/>
    </row>
    <row r="13" spans="1:22" s="375" customFormat="1" ht="12">
      <c r="A13" s="384"/>
      <c r="B13" s="384"/>
      <c r="C13" s="384"/>
      <c r="D13" s="384"/>
      <c r="E13" s="384"/>
      <c r="F13" s="384"/>
      <c r="G13" s="384"/>
      <c r="H13" s="384"/>
      <c r="I13" s="385"/>
      <c r="J13" s="385"/>
      <c r="K13" s="385"/>
      <c r="L13" s="385"/>
      <c r="M13" s="385"/>
      <c r="N13" s="401"/>
      <c r="O13" s="401"/>
      <c r="P13" s="401"/>
      <c r="Q13" s="401"/>
      <c r="R13" s="401"/>
      <c r="S13" s="384"/>
      <c r="T13" s="384"/>
      <c r="U13" s="384"/>
      <c r="V13" s="402"/>
    </row>
    <row r="14" spans="1:22" s="375" customFormat="1" ht="12">
      <c r="A14" s="384"/>
      <c r="B14" s="384"/>
      <c r="C14" s="384"/>
      <c r="D14" s="384"/>
      <c r="E14" s="384"/>
      <c r="F14" s="384"/>
      <c r="G14" s="384"/>
      <c r="H14" s="384"/>
      <c r="I14" s="385"/>
      <c r="J14" s="385"/>
      <c r="K14" s="385"/>
      <c r="L14" s="385"/>
      <c r="M14" s="385"/>
      <c r="N14" s="401"/>
      <c r="O14" s="401"/>
      <c r="P14" s="401"/>
      <c r="Q14" s="401"/>
      <c r="R14" s="401"/>
      <c r="S14" s="384"/>
      <c r="T14" s="384"/>
      <c r="U14" s="384"/>
      <c r="V14" s="402"/>
    </row>
    <row r="15" spans="1:22" s="375" customFormat="1" ht="12">
      <c r="A15" s="384"/>
      <c r="B15" s="384"/>
      <c r="C15" s="384"/>
      <c r="D15" s="384"/>
      <c r="E15" s="384"/>
      <c r="F15" s="384"/>
      <c r="G15" s="384"/>
      <c r="H15" s="384"/>
      <c r="I15" s="385"/>
      <c r="J15" s="385"/>
      <c r="K15" s="385"/>
      <c r="L15" s="385"/>
      <c r="M15" s="385"/>
      <c r="N15" s="401"/>
      <c r="O15" s="401"/>
      <c r="P15" s="401"/>
      <c r="Q15" s="401"/>
      <c r="R15" s="401"/>
      <c r="S15" s="384"/>
      <c r="T15" s="384"/>
      <c r="U15" s="384"/>
      <c r="V15" s="402"/>
    </row>
    <row r="16" spans="1:22">
      <c r="A16" s="292"/>
      <c r="B16" s="292"/>
      <c r="C16" s="292"/>
      <c r="D16" s="292"/>
      <c r="E16" s="292"/>
      <c r="F16" s="292"/>
      <c r="G16" s="292"/>
      <c r="H16" s="292"/>
      <c r="I16" s="293"/>
      <c r="J16" s="293"/>
      <c r="K16" s="293"/>
      <c r="L16" s="293"/>
      <c r="M16" s="293"/>
      <c r="N16" s="298"/>
      <c r="O16" s="298"/>
      <c r="P16" s="298"/>
      <c r="Q16" s="298"/>
      <c r="R16" s="298"/>
      <c r="S16" s="292"/>
      <c r="T16" s="292"/>
      <c r="U16" s="292"/>
      <c r="V16" s="299"/>
    </row>
    <row r="17" spans="1:22">
      <c r="A17" s="292"/>
      <c r="B17" s="292"/>
      <c r="C17" s="292"/>
      <c r="D17" s="292"/>
      <c r="E17" s="292"/>
      <c r="F17" s="292"/>
      <c r="G17" s="292"/>
      <c r="H17" s="292"/>
      <c r="I17" s="293"/>
      <c r="J17" s="293"/>
      <c r="K17" s="293"/>
      <c r="L17" s="293"/>
      <c r="M17" s="293"/>
      <c r="N17" s="298"/>
      <c r="O17" s="298"/>
      <c r="P17" s="298"/>
      <c r="Q17" s="298"/>
      <c r="R17" s="298"/>
      <c r="S17" s="292"/>
      <c r="T17" s="292"/>
      <c r="U17" s="292"/>
      <c r="V17" s="299"/>
    </row>
    <row r="18" spans="1:22">
      <c r="A18" s="300"/>
      <c r="B18" s="292"/>
      <c r="C18" s="292"/>
      <c r="D18" s="292"/>
      <c r="E18" s="292"/>
      <c r="F18" s="292"/>
      <c r="G18" s="292"/>
      <c r="H18" s="292"/>
      <c r="I18" s="293"/>
      <c r="J18" s="293"/>
      <c r="K18" s="293"/>
      <c r="L18" s="293"/>
      <c r="M18" s="293"/>
      <c r="N18" s="298"/>
      <c r="O18" s="298"/>
      <c r="P18" s="298"/>
      <c r="Q18" s="298"/>
      <c r="R18" s="298"/>
      <c r="S18" s="292"/>
      <c r="T18" s="292"/>
      <c r="U18" s="292"/>
      <c r="V18" s="299"/>
    </row>
    <row r="19" spans="1:22">
      <c r="A19" s="292"/>
      <c r="B19" s="292"/>
      <c r="C19" s="292"/>
      <c r="D19" s="292"/>
      <c r="E19" s="292"/>
      <c r="F19" s="292"/>
      <c r="G19" s="292"/>
      <c r="H19" s="292"/>
      <c r="I19" s="293"/>
      <c r="J19" s="293"/>
      <c r="K19" s="293"/>
      <c r="L19" s="293"/>
      <c r="M19" s="293"/>
      <c r="N19" s="298"/>
      <c r="O19" s="298"/>
      <c r="P19" s="298"/>
      <c r="Q19" s="298"/>
      <c r="R19" s="298"/>
      <c r="S19" s="292"/>
      <c r="T19" s="292"/>
      <c r="U19" s="292"/>
      <c r="V19" s="299"/>
    </row>
    <row r="20" spans="1:22">
      <c r="A20" s="48"/>
      <c r="B20" s="48"/>
      <c r="C20" s="48"/>
      <c r="D20" s="48"/>
      <c r="E20" s="48"/>
      <c r="F20" s="48"/>
      <c r="G20" s="48"/>
      <c r="H20" s="48"/>
      <c r="I20" s="46"/>
      <c r="J20" s="46"/>
      <c r="K20" s="46"/>
      <c r="L20" s="46"/>
      <c r="M20" s="46"/>
      <c r="N20" s="47"/>
      <c r="O20" s="47"/>
      <c r="P20" s="47"/>
      <c r="Q20" s="47"/>
      <c r="R20" s="47"/>
      <c r="S20" s="48"/>
      <c r="T20" s="48"/>
      <c r="U20" s="48"/>
      <c r="V20" s="49"/>
    </row>
    <row r="21" spans="1:22">
      <c r="A21" s="48"/>
      <c r="B21" s="48"/>
      <c r="C21" s="48"/>
      <c r="D21" s="48"/>
      <c r="E21" s="48"/>
      <c r="F21" s="48"/>
      <c r="G21" s="48"/>
      <c r="H21" s="48"/>
      <c r="I21" s="46"/>
      <c r="J21" s="46"/>
      <c r="K21" s="46"/>
      <c r="L21" s="46"/>
      <c r="M21" s="46"/>
      <c r="N21" s="47"/>
      <c r="O21" s="47"/>
      <c r="P21" s="47"/>
      <c r="Q21" s="47"/>
      <c r="R21" s="47"/>
      <c r="S21" s="48"/>
      <c r="T21" s="48"/>
      <c r="U21" s="48"/>
      <c r="V21" s="49"/>
    </row>
    <row r="22" spans="1:22">
      <c r="A22" s="48"/>
      <c r="B22" s="48"/>
      <c r="C22" s="48"/>
      <c r="D22" s="48"/>
      <c r="E22" s="48"/>
      <c r="F22" s="48"/>
      <c r="G22" s="48"/>
      <c r="H22" s="48"/>
      <c r="I22" s="46"/>
      <c r="J22" s="46"/>
      <c r="K22" s="46"/>
      <c r="L22" s="46"/>
      <c r="M22" s="46"/>
      <c r="N22" s="47"/>
      <c r="O22" s="47"/>
      <c r="P22" s="47"/>
      <c r="Q22" s="47"/>
      <c r="R22" s="47"/>
      <c r="S22" s="48"/>
      <c r="T22" s="48"/>
      <c r="U22" s="48"/>
      <c r="V22" s="49"/>
    </row>
    <row r="23" spans="1:22">
      <c r="A23" s="48"/>
      <c r="B23" s="48"/>
      <c r="C23" s="48"/>
      <c r="D23" s="48"/>
      <c r="E23" s="48"/>
      <c r="F23" s="48"/>
      <c r="G23" s="48"/>
      <c r="H23" s="48"/>
      <c r="I23" s="46"/>
      <c r="J23" s="46"/>
      <c r="K23" s="46"/>
      <c r="L23" s="46"/>
      <c r="M23" s="46"/>
      <c r="N23" s="47"/>
      <c r="O23" s="47"/>
      <c r="P23" s="47"/>
      <c r="Q23" s="47"/>
      <c r="R23" s="47"/>
      <c r="S23" s="48"/>
      <c r="T23" s="48"/>
      <c r="U23" s="48"/>
      <c r="V23" s="49"/>
    </row>
    <row r="24" spans="1:22">
      <c r="A24" s="48"/>
      <c r="B24" s="48"/>
      <c r="C24" s="48"/>
      <c r="D24" s="48"/>
      <c r="E24" s="48"/>
      <c r="F24" s="48"/>
      <c r="G24" s="48"/>
      <c r="H24" s="48"/>
      <c r="I24" s="46"/>
      <c r="J24" s="46"/>
      <c r="K24" s="46"/>
      <c r="L24" s="46"/>
      <c r="M24" s="46"/>
      <c r="N24" s="47"/>
      <c r="O24" s="47"/>
      <c r="P24" s="47"/>
      <c r="Q24" s="47"/>
      <c r="R24" s="47"/>
      <c r="S24" s="48"/>
      <c r="T24" s="48"/>
      <c r="U24" s="48"/>
      <c r="V24" s="49"/>
    </row>
    <row r="25" spans="1:22">
      <c r="A25" s="48"/>
      <c r="B25" s="48"/>
      <c r="C25" s="48"/>
      <c r="D25" s="48"/>
      <c r="E25" s="48"/>
      <c r="F25" s="48"/>
      <c r="G25" s="48"/>
      <c r="H25" s="48"/>
      <c r="I25" s="46"/>
      <c r="J25" s="46"/>
      <c r="K25" s="46"/>
      <c r="L25" s="46"/>
      <c r="M25" s="46"/>
      <c r="N25" s="47"/>
      <c r="O25" s="47"/>
      <c r="P25" s="47"/>
      <c r="Q25" s="47"/>
      <c r="R25" s="47"/>
      <c r="S25" s="48"/>
      <c r="T25" s="48"/>
      <c r="U25" s="48"/>
      <c r="V25" s="49"/>
    </row>
    <row r="26" spans="1:22">
      <c r="A26" s="48"/>
      <c r="B26" s="48"/>
      <c r="C26" s="48"/>
      <c r="D26" s="48"/>
      <c r="E26" s="48"/>
      <c r="F26" s="48"/>
      <c r="G26" s="48"/>
      <c r="H26" s="48"/>
      <c r="I26" s="46"/>
      <c r="J26" s="46"/>
      <c r="K26" s="46"/>
      <c r="L26" s="46"/>
      <c r="M26" s="46"/>
      <c r="N26" s="47"/>
      <c r="O26" s="47"/>
      <c r="P26" s="47"/>
      <c r="Q26" s="47"/>
      <c r="R26" s="47"/>
      <c r="S26" s="48"/>
      <c r="T26" s="48"/>
      <c r="U26" s="48"/>
      <c r="V26" s="49"/>
    </row>
    <row r="27" spans="1:22">
      <c r="A27" s="48"/>
      <c r="B27" s="48"/>
      <c r="C27" s="48"/>
      <c r="D27" s="48"/>
      <c r="E27" s="48"/>
      <c r="F27" s="48"/>
      <c r="G27" s="48"/>
      <c r="H27" s="48"/>
      <c r="I27" s="46"/>
      <c r="J27" s="46"/>
      <c r="K27" s="46"/>
      <c r="L27" s="46"/>
      <c r="M27" s="46"/>
      <c r="N27" s="47"/>
      <c r="O27" s="47"/>
      <c r="P27" s="47"/>
      <c r="Q27" s="47"/>
      <c r="R27" s="47"/>
      <c r="S27" s="48"/>
      <c r="T27" s="48"/>
      <c r="U27" s="48"/>
      <c r="V27" s="49"/>
    </row>
    <row r="28" spans="1:22">
      <c r="A28" s="48"/>
      <c r="B28" s="48"/>
      <c r="C28" s="48"/>
      <c r="D28" s="48"/>
      <c r="E28" s="48"/>
      <c r="F28" s="48"/>
      <c r="G28" s="48"/>
      <c r="H28" s="48"/>
      <c r="I28" s="46"/>
      <c r="J28" s="46"/>
      <c r="K28" s="46"/>
      <c r="L28" s="46"/>
      <c r="M28" s="46"/>
      <c r="N28" s="47"/>
      <c r="O28" s="47"/>
      <c r="P28" s="47"/>
      <c r="Q28" s="47"/>
      <c r="R28" s="47"/>
      <c r="S28" s="48"/>
      <c r="T28" s="48"/>
      <c r="U28" s="48"/>
      <c r="V28" s="49"/>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48"/>
      <c r="G36" s="48"/>
      <c r="H36" s="48"/>
      <c r="I36" s="46"/>
      <c r="J36" s="46"/>
      <c r="K36" s="46"/>
      <c r="L36" s="46"/>
      <c r="M36" s="46"/>
      <c r="N36" s="47"/>
      <c r="O36" s="47"/>
      <c r="P36" s="47"/>
      <c r="Q36" s="47"/>
      <c r="R36" s="47"/>
      <c r="S36" s="48"/>
      <c r="T36" s="48"/>
      <c r="U36" s="48"/>
      <c r="V36" s="49"/>
    </row>
    <row r="37" spans="1:22">
      <c r="A37" s="48"/>
      <c r="B37" s="48"/>
      <c r="C37" s="48"/>
      <c r="D37" s="48"/>
      <c r="E37" s="48"/>
      <c r="F37" s="37" t="s">
        <v>125</v>
      </c>
      <c r="G37" s="48"/>
      <c r="H37" s="48"/>
      <c r="I37" s="46"/>
      <c r="J37" s="46"/>
      <c r="K37" s="46"/>
      <c r="L37" s="46"/>
      <c r="M37" s="564">
        <f>SUM(M11:M36)</f>
        <v>0</v>
      </c>
      <c r="N37" s="564">
        <f t="shared" ref="N37:R37" si="0">SUM(N11:N36)</f>
        <v>159095382.59999999</v>
      </c>
      <c r="O37" s="564">
        <f t="shared" si="0"/>
        <v>157602817.63</v>
      </c>
      <c r="P37" s="564">
        <f t="shared" si="0"/>
        <v>142973104.61000001</v>
      </c>
      <c r="Q37" s="564">
        <f t="shared" si="0"/>
        <v>142973104.61000001</v>
      </c>
      <c r="R37" s="564">
        <f t="shared" si="0"/>
        <v>142973104.61000001</v>
      </c>
      <c r="S37" s="48"/>
      <c r="T37" s="48"/>
      <c r="U37" s="48"/>
      <c r="V37" s="49"/>
    </row>
    <row r="38" spans="1:22">
      <c r="A38" s="51"/>
      <c r="B38" s="51"/>
      <c r="C38" s="51"/>
      <c r="D38" s="51"/>
      <c r="E38" s="51"/>
      <c r="F38" s="51"/>
      <c r="G38" s="51"/>
      <c r="H38" s="51"/>
      <c r="I38" s="52"/>
      <c r="J38" s="52"/>
      <c r="K38" s="52"/>
      <c r="L38" s="52"/>
      <c r="M38" s="52"/>
      <c r="N38" s="53"/>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375"/>
      <c r="O39" s="375"/>
      <c r="P39" s="375"/>
    </row>
    <row r="40" spans="1:22">
      <c r="A40" s="585" t="s">
        <v>570</v>
      </c>
      <c r="B40" s="316"/>
      <c r="C40" s="316"/>
      <c r="D40" s="316"/>
      <c r="E40" s="586"/>
      <c r="F40" s="586"/>
      <c r="G40" s="586"/>
      <c r="H40" s="587"/>
      <c r="I40" s="587"/>
      <c r="J40" s="587"/>
      <c r="K40" s="588"/>
      <c r="L40" s="588"/>
      <c r="M40" s="588"/>
      <c r="N40" s="588"/>
      <c r="O40" s="588"/>
      <c r="P40" s="588"/>
    </row>
    <row r="41" spans="1:22" ht="24"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A43" s="589"/>
      <c r="B43" s="375"/>
      <c r="C43" s="414"/>
      <c r="D43" s="414"/>
      <c r="E43" s="375"/>
      <c r="F43" s="375"/>
      <c r="G43" s="375"/>
      <c r="H43" s="375"/>
      <c r="I43" s="375"/>
      <c r="J43" s="375"/>
      <c r="K43" s="375"/>
      <c r="L43" s="375"/>
      <c r="M43" s="375"/>
      <c r="N43" s="375"/>
      <c r="O43" s="375"/>
      <c r="P43" s="375"/>
    </row>
    <row r="44" spans="1:22">
      <c r="C44" s="45"/>
      <c r="D44" s="45"/>
    </row>
    <row r="45" spans="1:22">
      <c r="C45" s="45"/>
      <c r="D45" s="45"/>
    </row>
    <row r="46" spans="1:22">
      <c r="A46" s="280"/>
      <c r="B46" s="280"/>
      <c r="C46" s="280"/>
      <c r="D46" s="280"/>
      <c r="N46" s="281"/>
      <c r="O46" s="281"/>
      <c r="P46" s="281"/>
      <c r="Q46" s="281"/>
    </row>
    <row r="48" spans="1:22" s="45" customFormat="1">
      <c r="C48" s="38" t="s">
        <v>460</v>
      </c>
      <c r="D48" s="36"/>
      <c r="E48" s="34"/>
      <c r="F48" s="39"/>
      <c r="G48" s="39"/>
      <c r="H48" s="39"/>
      <c r="I48" s="34"/>
      <c r="J48" s="1109"/>
      <c r="K48" s="1109"/>
      <c r="L48" s="1109"/>
      <c r="O48" s="34" t="s">
        <v>15</v>
      </c>
      <c r="P48" s="40" t="s">
        <v>31</v>
      </c>
      <c r="Q48" s="40"/>
      <c r="R48" s="40"/>
    </row>
    <row r="49" spans="1: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row r="51" spans="1:21">
      <c r="A51" s="313" t="s">
        <v>501</v>
      </c>
    </row>
  </sheetData>
  <mergeCells count="19">
    <mergeCell ref="J48:L48"/>
    <mergeCell ref="C49:F49"/>
    <mergeCell ref="J49:L49"/>
    <mergeCell ref="P49:U49"/>
    <mergeCell ref="A41:Q41"/>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58" fitToHeight="0" orientation="landscape" r:id="rId1"/>
  <headerFooter scaleWithDoc="0" alignWithMargins="0">
    <oddHeader>&amp;L&amp;G&amp;R&amp;G</oddHead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AE42"/>
    <pageSetUpPr fitToPage="1"/>
  </sheetPr>
  <dimension ref="A1:V49"/>
  <sheetViews>
    <sheetView showGridLines="0" view="pageBreakPreview" zoomScaleNormal="85" zoomScaleSheetLayoutView="100" workbookViewId="0">
      <selection activeCell="F9" sqref="F9"/>
    </sheetView>
  </sheetViews>
  <sheetFormatPr baseColWidth="10" defaultColWidth="11.42578125" defaultRowHeight="13.5"/>
  <cols>
    <col min="1" max="1" width="4.7109375" style="44" customWidth="1"/>
    <col min="2" max="4" width="3.140625" style="44" customWidth="1"/>
    <col min="5" max="5" width="5.7109375" style="44" customWidth="1"/>
    <col min="6" max="6" width="31.42578125" style="44" customWidth="1"/>
    <col min="7" max="7" width="10.5703125" style="44" customWidth="1"/>
    <col min="8" max="8" width="8.7109375" style="44" bestFit="1" customWidth="1"/>
    <col min="9" max="9" width="11.28515625" style="44" bestFit="1" customWidth="1"/>
    <col min="10" max="10" width="10.85546875" style="44" bestFit="1" customWidth="1"/>
    <col min="11" max="12" width="7.5703125" style="44" customWidth="1"/>
    <col min="13" max="18" width="14.42578125" style="44" customWidth="1"/>
    <col min="19"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487</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36"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382"/>
      <c r="I7" s="382"/>
      <c r="J7" s="382"/>
      <c r="K7" s="382"/>
      <c r="L7" s="382"/>
      <c r="M7" s="382"/>
      <c r="N7" s="382"/>
      <c r="O7" s="382"/>
      <c r="P7" s="382"/>
      <c r="Q7" s="382"/>
      <c r="R7" s="382"/>
      <c r="S7" s="382"/>
      <c r="T7" s="382"/>
      <c r="U7" s="382"/>
      <c r="V7" s="382"/>
    </row>
    <row r="8" spans="1:22" s="375" customFormat="1" ht="15" customHeight="1">
      <c r="A8" s="286"/>
      <c r="B8" s="287">
        <v>2</v>
      </c>
      <c r="C8" s="312"/>
      <c r="D8" s="312"/>
      <c r="E8" s="312"/>
      <c r="F8" s="288" t="s">
        <v>309</v>
      </c>
      <c r="G8" s="284"/>
      <c r="H8" s="383"/>
      <c r="I8" s="383"/>
      <c r="J8" s="383"/>
      <c r="K8" s="383"/>
      <c r="L8" s="383"/>
      <c r="M8" s="383"/>
      <c r="N8" s="383"/>
      <c r="O8" s="383"/>
      <c r="P8" s="383"/>
      <c r="Q8" s="383"/>
      <c r="R8" s="383"/>
      <c r="S8" s="383"/>
      <c r="T8" s="383"/>
      <c r="U8" s="383"/>
      <c r="V8" s="383"/>
    </row>
    <row r="9" spans="1:22" s="375" customFormat="1" ht="15" customHeight="1">
      <c r="A9" s="286"/>
      <c r="B9" s="287"/>
      <c r="C9" s="287">
        <v>2</v>
      </c>
      <c r="D9" s="312"/>
      <c r="E9" s="312"/>
      <c r="F9" s="301" t="s">
        <v>302</v>
      </c>
      <c r="G9" s="284"/>
      <c r="H9" s="384"/>
      <c r="I9" s="385"/>
      <c r="J9" s="385"/>
      <c r="K9" s="385"/>
      <c r="L9" s="386"/>
      <c r="M9" s="386"/>
      <c r="N9" s="387"/>
      <c r="O9" s="387"/>
      <c r="P9" s="387"/>
      <c r="Q9" s="387"/>
      <c r="R9" s="387"/>
      <c r="S9" s="388"/>
      <c r="T9" s="388"/>
      <c r="U9" s="388"/>
      <c r="V9" s="389"/>
    </row>
    <row r="10" spans="1:22" s="375" customFormat="1" ht="15" customHeight="1">
      <c r="A10" s="286"/>
      <c r="B10" s="286"/>
      <c r="C10" s="286"/>
      <c r="D10" s="287">
        <v>6</v>
      </c>
      <c r="E10" s="312"/>
      <c r="F10" s="302" t="s">
        <v>399</v>
      </c>
      <c r="G10" s="284"/>
      <c r="H10" s="384"/>
      <c r="I10" s="386"/>
      <c r="J10" s="386"/>
      <c r="K10" s="386"/>
      <c r="L10" s="389"/>
      <c r="M10" s="389"/>
      <c r="N10" s="387"/>
      <c r="O10" s="387"/>
      <c r="P10" s="387"/>
      <c r="Q10" s="387"/>
      <c r="R10" s="387"/>
      <c r="S10" s="389"/>
      <c r="T10" s="389"/>
      <c r="U10" s="389"/>
      <c r="V10" s="389"/>
    </row>
    <row r="11" spans="1:22" s="375" customFormat="1" ht="15" customHeight="1">
      <c r="A11" s="286"/>
      <c r="B11" s="286"/>
      <c r="C11" s="286"/>
      <c r="D11" s="286"/>
      <c r="E11" s="287">
        <v>371</v>
      </c>
      <c r="F11" s="288" t="s">
        <v>483</v>
      </c>
      <c r="G11" s="291" t="s">
        <v>401</v>
      </c>
      <c r="H11" s="362">
        <v>45567</v>
      </c>
      <c r="I11" s="362">
        <v>45567</v>
      </c>
      <c r="J11" s="386">
        <v>27516</v>
      </c>
      <c r="K11" s="390">
        <f>+J11/H11*100</f>
        <v>60.385805517150573</v>
      </c>
      <c r="L11" s="390">
        <f>+J11/I11*100</f>
        <v>60.385805517150573</v>
      </c>
      <c r="M11" s="566">
        <v>0</v>
      </c>
      <c r="N11" s="566">
        <v>63446</v>
      </c>
      <c r="O11" s="566">
        <v>0</v>
      </c>
      <c r="P11" s="566">
        <v>0</v>
      </c>
      <c r="Q11" s="566">
        <v>0</v>
      </c>
      <c r="R11" s="566">
        <v>0</v>
      </c>
      <c r="S11" s="563" t="s">
        <v>567</v>
      </c>
      <c r="T11" s="563" t="s">
        <v>567</v>
      </c>
      <c r="U11" s="563" t="s">
        <v>567</v>
      </c>
      <c r="V11" s="563" t="s">
        <v>567</v>
      </c>
    </row>
    <row r="12" spans="1:22" s="375" customFormat="1" ht="15" customHeight="1">
      <c r="A12" s="286"/>
      <c r="B12" s="286"/>
      <c r="C12" s="286"/>
      <c r="D12" s="286"/>
      <c r="E12" s="287">
        <v>372</v>
      </c>
      <c r="F12" s="284" t="s">
        <v>484</v>
      </c>
      <c r="G12" s="291" t="s">
        <v>401</v>
      </c>
      <c r="H12" s="403">
        <v>16998</v>
      </c>
      <c r="I12" s="404">
        <v>16998</v>
      </c>
      <c r="J12" s="386">
        <v>8137</v>
      </c>
      <c r="K12" s="390">
        <f>+J12/H12*100</f>
        <v>47.870337686786677</v>
      </c>
      <c r="L12" s="390">
        <f>+J12/I12*100</f>
        <v>47.870337686786677</v>
      </c>
      <c r="M12" s="567">
        <v>0</v>
      </c>
      <c r="N12" s="567">
        <v>21148</v>
      </c>
      <c r="O12" s="567">
        <v>0</v>
      </c>
      <c r="P12" s="567">
        <v>0</v>
      </c>
      <c r="Q12" s="567">
        <v>0</v>
      </c>
      <c r="R12" s="567">
        <v>0</v>
      </c>
      <c r="S12" s="563" t="s">
        <v>567</v>
      </c>
      <c r="T12" s="563" t="s">
        <v>567</v>
      </c>
      <c r="U12" s="563" t="s">
        <v>567</v>
      </c>
      <c r="V12" s="563" t="s">
        <v>567</v>
      </c>
    </row>
    <row r="13" spans="1:22" s="375" customFormat="1" ht="15" customHeight="1">
      <c r="A13" s="286"/>
      <c r="B13" s="286"/>
      <c r="C13" s="287">
        <v>3</v>
      </c>
      <c r="D13" s="287"/>
      <c r="E13" s="287"/>
      <c r="F13" s="303" t="s">
        <v>312</v>
      </c>
      <c r="G13" s="291"/>
      <c r="H13" s="388"/>
      <c r="I13" s="386"/>
      <c r="J13" s="386"/>
      <c r="K13" s="394"/>
      <c r="L13" s="394"/>
      <c r="M13" s="386"/>
      <c r="N13" s="387"/>
      <c r="O13" s="387"/>
      <c r="P13" s="387"/>
      <c r="Q13" s="387"/>
      <c r="R13" s="387"/>
      <c r="S13" s="388"/>
      <c r="T13" s="388"/>
      <c r="U13" s="388"/>
      <c r="V13" s="389"/>
    </row>
    <row r="14" spans="1:22" s="375" customFormat="1" ht="24">
      <c r="A14" s="286"/>
      <c r="B14" s="286"/>
      <c r="C14" s="287"/>
      <c r="D14" s="287">
        <v>2</v>
      </c>
      <c r="E14" s="287"/>
      <c r="F14" s="303" t="s">
        <v>408</v>
      </c>
      <c r="G14" s="291"/>
      <c r="H14" s="388"/>
      <c r="I14" s="386"/>
      <c r="J14" s="386"/>
      <c r="K14" s="394"/>
      <c r="L14" s="394"/>
      <c r="M14" s="386"/>
      <c r="N14" s="387"/>
      <c r="O14" s="387"/>
      <c r="P14" s="387"/>
      <c r="Q14" s="387"/>
      <c r="R14" s="387"/>
      <c r="S14" s="388"/>
      <c r="T14" s="388"/>
      <c r="U14" s="388"/>
      <c r="V14" s="389"/>
    </row>
    <row r="15" spans="1:22" s="375" customFormat="1" ht="15" customHeight="1">
      <c r="A15" s="286"/>
      <c r="B15" s="286"/>
      <c r="C15" s="287"/>
      <c r="D15" s="287"/>
      <c r="E15" s="287">
        <v>320</v>
      </c>
      <c r="F15" s="284" t="s">
        <v>409</v>
      </c>
      <c r="G15" s="291" t="s">
        <v>410</v>
      </c>
      <c r="H15" s="405">
        <v>355434</v>
      </c>
      <c r="I15" s="406">
        <v>355434</v>
      </c>
      <c r="J15" s="386">
        <v>397509</v>
      </c>
      <c r="K15" s="390">
        <f t="shared" ref="K15:K21" si="0">+J15/H15*100</f>
        <v>111.83764074342916</v>
      </c>
      <c r="L15" s="390">
        <f t="shared" ref="L15:L21" si="1">+J15/I15*100</f>
        <v>111.83764074342916</v>
      </c>
      <c r="M15" s="393">
        <v>0</v>
      </c>
      <c r="N15" s="411">
        <v>241275</v>
      </c>
      <c r="O15" s="411">
        <v>0</v>
      </c>
      <c r="P15" s="411">
        <v>0</v>
      </c>
      <c r="Q15" s="411">
        <v>0</v>
      </c>
      <c r="R15" s="411">
        <v>0</v>
      </c>
      <c r="S15" s="563" t="s">
        <v>567</v>
      </c>
      <c r="T15" s="563" t="s">
        <v>567</v>
      </c>
      <c r="U15" s="563" t="s">
        <v>567</v>
      </c>
      <c r="V15" s="563" t="s">
        <v>567</v>
      </c>
    </row>
    <row r="16" spans="1:22" s="375" customFormat="1" ht="15" customHeight="1">
      <c r="A16" s="286"/>
      <c r="B16" s="286"/>
      <c r="C16" s="287"/>
      <c r="D16" s="287"/>
      <c r="E16" s="287">
        <v>321</v>
      </c>
      <c r="F16" s="284" t="s">
        <v>413</v>
      </c>
      <c r="G16" s="291" t="s">
        <v>410</v>
      </c>
      <c r="H16" s="405">
        <v>513823</v>
      </c>
      <c r="I16" s="406">
        <v>513823</v>
      </c>
      <c r="J16" s="386">
        <v>386294</v>
      </c>
      <c r="K16" s="390">
        <f t="shared" si="0"/>
        <v>75.180363666087345</v>
      </c>
      <c r="L16" s="390">
        <f t="shared" si="1"/>
        <v>75.180363666087345</v>
      </c>
      <c r="M16" s="393">
        <v>0</v>
      </c>
      <c r="N16" s="411">
        <v>188496</v>
      </c>
      <c r="O16" s="411">
        <v>0</v>
      </c>
      <c r="P16" s="411">
        <v>0</v>
      </c>
      <c r="Q16" s="411">
        <v>0</v>
      </c>
      <c r="R16" s="411">
        <v>0</v>
      </c>
      <c r="S16" s="563" t="s">
        <v>567</v>
      </c>
      <c r="T16" s="563" t="s">
        <v>567</v>
      </c>
      <c r="U16" s="563" t="s">
        <v>567</v>
      </c>
      <c r="V16" s="563" t="s">
        <v>567</v>
      </c>
    </row>
    <row r="17" spans="1:22" s="375" customFormat="1" ht="24">
      <c r="A17" s="286"/>
      <c r="B17" s="286"/>
      <c r="C17" s="287"/>
      <c r="D17" s="287"/>
      <c r="E17" s="287">
        <v>322</v>
      </c>
      <c r="F17" s="284" t="s">
        <v>414</v>
      </c>
      <c r="G17" s="291" t="s">
        <v>415</v>
      </c>
      <c r="H17" s="405">
        <v>133673</v>
      </c>
      <c r="I17" s="406">
        <v>133673</v>
      </c>
      <c r="J17" s="386">
        <v>109993</v>
      </c>
      <c r="K17" s="390">
        <f t="shared" si="0"/>
        <v>82.285128634802845</v>
      </c>
      <c r="L17" s="390">
        <f t="shared" si="1"/>
        <v>82.285128634802845</v>
      </c>
      <c r="M17" s="393">
        <v>0</v>
      </c>
      <c r="N17" s="411">
        <v>50171071.730000004</v>
      </c>
      <c r="O17" s="411">
        <v>40618695.960000001</v>
      </c>
      <c r="P17" s="411">
        <v>17796192.969999999</v>
      </c>
      <c r="Q17" s="411">
        <v>17796192.969999999</v>
      </c>
      <c r="R17" s="411">
        <v>17796192.969999999</v>
      </c>
      <c r="S17" s="563" t="s">
        <v>567</v>
      </c>
      <c r="T17" s="390">
        <f>+P17/N17*100</f>
        <v>35.471024150673443</v>
      </c>
      <c r="U17" s="563" t="s">
        <v>567</v>
      </c>
      <c r="V17" s="390">
        <f>+Q17/N17*100</f>
        <v>35.471024150673443</v>
      </c>
    </row>
    <row r="18" spans="1:22" s="375" customFormat="1" ht="15" customHeight="1">
      <c r="A18" s="286"/>
      <c r="B18" s="286"/>
      <c r="C18" s="287"/>
      <c r="D18" s="287"/>
      <c r="E18" s="287">
        <v>323</v>
      </c>
      <c r="F18" s="284" t="s">
        <v>485</v>
      </c>
      <c r="G18" s="287" t="s">
        <v>418</v>
      </c>
      <c r="H18" s="405">
        <v>29464</v>
      </c>
      <c r="I18" s="406">
        <v>29464</v>
      </c>
      <c r="J18" s="386">
        <v>25034</v>
      </c>
      <c r="K18" s="390">
        <f t="shared" si="0"/>
        <v>84.964702688026065</v>
      </c>
      <c r="L18" s="390">
        <f t="shared" si="1"/>
        <v>84.964702688026065</v>
      </c>
      <c r="M18" s="393">
        <v>0</v>
      </c>
      <c r="N18" s="411">
        <v>23159</v>
      </c>
      <c r="O18" s="411">
        <v>0</v>
      </c>
      <c r="P18" s="411">
        <v>0</v>
      </c>
      <c r="Q18" s="411">
        <v>0</v>
      </c>
      <c r="R18" s="411">
        <v>0</v>
      </c>
      <c r="S18" s="563" t="s">
        <v>567</v>
      </c>
      <c r="T18" s="563" t="s">
        <v>567</v>
      </c>
      <c r="U18" s="563" t="s">
        <v>567</v>
      </c>
      <c r="V18" s="563" t="s">
        <v>567</v>
      </c>
    </row>
    <row r="19" spans="1:22" s="375" customFormat="1" ht="15" customHeight="1">
      <c r="A19" s="286"/>
      <c r="B19" s="286"/>
      <c r="C19" s="287"/>
      <c r="D19" s="287"/>
      <c r="E19" s="287">
        <v>329</v>
      </c>
      <c r="F19" s="284" t="s">
        <v>422</v>
      </c>
      <c r="G19" s="287" t="s">
        <v>401</v>
      </c>
      <c r="H19" s="405">
        <v>52861</v>
      </c>
      <c r="I19" s="406">
        <v>52861</v>
      </c>
      <c r="J19" s="386">
        <v>38393</v>
      </c>
      <c r="K19" s="390">
        <f t="shared" si="0"/>
        <v>72.630105370689165</v>
      </c>
      <c r="L19" s="390">
        <f t="shared" si="1"/>
        <v>72.630105370689165</v>
      </c>
      <c r="M19" s="393">
        <v>0</v>
      </c>
      <c r="N19" s="411">
        <v>55293</v>
      </c>
      <c r="O19" s="411">
        <v>0</v>
      </c>
      <c r="P19" s="411">
        <v>0</v>
      </c>
      <c r="Q19" s="411">
        <v>0</v>
      </c>
      <c r="R19" s="411">
        <v>0</v>
      </c>
      <c r="S19" s="563" t="s">
        <v>567</v>
      </c>
      <c r="T19" s="563" t="s">
        <v>567</v>
      </c>
      <c r="U19" s="563" t="s">
        <v>567</v>
      </c>
      <c r="V19" s="563" t="s">
        <v>567</v>
      </c>
    </row>
    <row r="20" spans="1:22" s="375" customFormat="1" ht="15" customHeight="1">
      <c r="A20" s="286"/>
      <c r="B20" s="286"/>
      <c r="C20" s="287"/>
      <c r="D20" s="287"/>
      <c r="E20" s="287">
        <v>381</v>
      </c>
      <c r="F20" s="284" t="s">
        <v>426</v>
      </c>
      <c r="G20" s="287" t="s">
        <v>395</v>
      </c>
      <c r="H20" s="405">
        <v>800973</v>
      </c>
      <c r="I20" s="406">
        <v>800973</v>
      </c>
      <c r="J20" s="386">
        <v>711650</v>
      </c>
      <c r="K20" s="390">
        <f t="shared" si="0"/>
        <v>88.848188390869609</v>
      </c>
      <c r="L20" s="390">
        <f t="shared" si="1"/>
        <v>88.848188390869609</v>
      </c>
      <c r="M20" s="393">
        <v>0</v>
      </c>
      <c r="N20" s="411">
        <v>402127</v>
      </c>
      <c r="O20" s="411">
        <v>0</v>
      </c>
      <c r="P20" s="411">
        <v>0</v>
      </c>
      <c r="Q20" s="411">
        <v>0</v>
      </c>
      <c r="R20" s="411">
        <v>0</v>
      </c>
      <c r="S20" s="563" t="s">
        <v>567</v>
      </c>
      <c r="T20" s="563" t="s">
        <v>567</v>
      </c>
      <c r="U20" s="563" t="s">
        <v>567</v>
      </c>
      <c r="V20" s="563" t="s">
        <v>567</v>
      </c>
    </row>
    <row r="21" spans="1:22" s="375" customFormat="1" ht="15" customHeight="1">
      <c r="A21" s="286"/>
      <c r="B21" s="286"/>
      <c r="C21" s="287"/>
      <c r="D21" s="287"/>
      <c r="E21" s="287">
        <v>394</v>
      </c>
      <c r="F21" s="284" t="s">
        <v>486</v>
      </c>
      <c r="G21" s="287" t="s">
        <v>401</v>
      </c>
      <c r="H21" s="405">
        <v>230836</v>
      </c>
      <c r="I21" s="406">
        <v>230836</v>
      </c>
      <c r="J21" s="386">
        <v>164789</v>
      </c>
      <c r="K21" s="390">
        <f t="shared" si="0"/>
        <v>71.387911764196218</v>
      </c>
      <c r="L21" s="390">
        <f t="shared" si="1"/>
        <v>71.387911764196218</v>
      </c>
      <c r="M21" s="393">
        <v>0</v>
      </c>
      <c r="N21" s="411">
        <v>18850</v>
      </c>
      <c r="O21" s="411">
        <v>0</v>
      </c>
      <c r="P21" s="411">
        <v>0</v>
      </c>
      <c r="Q21" s="411">
        <v>0</v>
      </c>
      <c r="R21" s="411">
        <v>0</v>
      </c>
      <c r="S21" s="563" t="s">
        <v>567</v>
      </c>
      <c r="T21" s="563" t="s">
        <v>567</v>
      </c>
      <c r="U21" s="563" t="s">
        <v>567</v>
      </c>
      <c r="V21" s="563" t="s">
        <v>567</v>
      </c>
    </row>
    <row r="22" spans="1:22" s="375" customFormat="1" ht="15" customHeight="1">
      <c r="A22" s="286"/>
      <c r="B22" s="286"/>
      <c r="C22" s="287"/>
      <c r="D22" s="287">
        <v>3</v>
      </c>
      <c r="E22" s="287"/>
      <c r="F22" s="323" t="s">
        <v>445</v>
      </c>
      <c r="G22" s="284"/>
      <c r="H22" s="388"/>
      <c r="I22" s="386"/>
      <c r="J22" s="386"/>
      <c r="K22" s="394"/>
      <c r="L22" s="394"/>
      <c r="M22" s="386"/>
      <c r="N22" s="387"/>
      <c r="O22" s="387"/>
      <c r="P22" s="387"/>
      <c r="Q22" s="387"/>
      <c r="R22" s="387"/>
      <c r="S22" s="388"/>
      <c r="T22" s="388"/>
      <c r="U22" s="388"/>
      <c r="V22" s="389"/>
    </row>
    <row r="23" spans="1:22" s="375" customFormat="1" ht="15" customHeight="1">
      <c r="A23" s="286"/>
      <c r="B23" s="286"/>
      <c r="C23" s="287"/>
      <c r="D23" s="287"/>
      <c r="E23" s="287">
        <v>326</v>
      </c>
      <c r="F23" s="284" t="s">
        <v>446</v>
      </c>
      <c r="G23" s="291" t="s">
        <v>447</v>
      </c>
      <c r="H23" s="405">
        <v>12372</v>
      </c>
      <c r="I23" s="406">
        <v>12372</v>
      </c>
      <c r="J23" s="386">
        <v>11593</v>
      </c>
      <c r="K23" s="390">
        <f>+J23/H23*100</f>
        <v>93.703524086647278</v>
      </c>
      <c r="L23" s="390">
        <f>+J23/I23*100</f>
        <v>93.703524086647278</v>
      </c>
      <c r="M23" s="393">
        <v>0</v>
      </c>
      <c r="N23" s="411">
        <v>11824530.84</v>
      </c>
      <c r="O23" s="411">
        <v>1490381.88</v>
      </c>
      <c r="P23" s="411">
        <v>1490381.88</v>
      </c>
      <c r="Q23" s="411">
        <v>1490381.88</v>
      </c>
      <c r="R23" s="411">
        <v>1490381.88</v>
      </c>
      <c r="S23" s="563" t="s">
        <v>567</v>
      </c>
      <c r="T23" s="390">
        <f>+P23/N23*100</f>
        <v>12.604152335231255</v>
      </c>
      <c r="U23" s="563" t="s">
        <v>567</v>
      </c>
      <c r="V23" s="390">
        <f>+Q23/N23*100</f>
        <v>12.604152335231255</v>
      </c>
    </row>
    <row r="24" spans="1:22" s="375" customFormat="1" ht="12">
      <c r="A24" s="388"/>
      <c r="B24" s="388"/>
      <c r="C24" s="388"/>
      <c r="D24" s="388"/>
      <c r="E24" s="384"/>
      <c r="F24" s="388"/>
      <c r="G24" s="388"/>
      <c r="H24" s="388"/>
      <c r="I24" s="386"/>
      <c r="J24" s="386"/>
      <c r="K24" s="394"/>
      <c r="L24" s="394"/>
      <c r="M24" s="386"/>
      <c r="N24" s="387"/>
      <c r="O24" s="387"/>
      <c r="P24" s="387"/>
      <c r="Q24" s="387"/>
      <c r="R24" s="387"/>
      <c r="S24" s="388"/>
      <c r="T24" s="388"/>
      <c r="U24" s="388"/>
      <c r="V24" s="389"/>
    </row>
    <row r="25" spans="1:22" s="375" customFormat="1" ht="12">
      <c r="A25" s="398"/>
      <c r="B25" s="398"/>
      <c r="C25" s="398"/>
      <c r="D25" s="398"/>
      <c r="E25" s="398"/>
      <c r="F25" s="398"/>
      <c r="G25" s="398"/>
      <c r="H25" s="398"/>
      <c r="I25" s="399"/>
      <c r="J25" s="399"/>
      <c r="K25" s="399"/>
      <c r="L25" s="399"/>
      <c r="M25" s="399"/>
      <c r="N25" s="400"/>
      <c r="O25" s="400"/>
      <c r="P25" s="400"/>
      <c r="Q25" s="400"/>
      <c r="R25" s="400"/>
      <c r="S25" s="398"/>
      <c r="T25" s="398"/>
      <c r="U25" s="398"/>
      <c r="V25" s="397"/>
    </row>
    <row r="26" spans="1:22" s="375" customFormat="1" ht="12">
      <c r="A26" s="398"/>
      <c r="B26" s="398"/>
      <c r="C26" s="398"/>
      <c r="D26" s="398"/>
      <c r="E26" s="398"/>
      <c r="F26" s="398"/>
      <c r="G26" s="398"/>
      <c r="H26" s="398"/>
      <c r="I26" s="399"/>
      <c r="J26" s="399"/>
      <c r="K26" s="399"/>
      <c r="L26" s="399"/>
      <c r="M26" s="399"/>
      <c r="N26" s="400"/>
      <c r="O26" s="400"/>
      <c r="P26" s="400"/>
      <c r="Q26" s="400"/>
      <c r="R26" s="400"/>
      <c r="S26" s="398"/>
      <c r="T26" s="398"/>
      <c r="U26" s="398"/>
      <c r="V26" s="397"/>
    </row>
    <row r="27" spans="1:22" s="375" customFormat="1" ht="12">
      <c r="A27" s="398"/>
      <c r="B27" s="398"/>
      <c r="C27" s="398"/>
      <c r="D27" s="398"/>
      <c r="E27" s="398"/>
      <c r="F27" s="398"/>
      <c r="G27" s="398"/>
      <c r="H27" s="398"/>
      <c r="I27" s="399"/>
      <c r="J27" s="399"/>
      <c r="K27" s="399"/>
      <c r="L27" s="399"/>
      <c r="M27" s="399"/>
      <c r="N27" s="400"/>
      <c r="O27" s="400"/>
      <c r="P27" s="400"/>
      <c r="Q27" s="400"/>
      <c r="R27" s="400"/>
      <c r="S27" s="398"/>
      <c r="T27" s="398"/>
      <c r="U27" s="398"/>
      <c r="V27" s="397"/>
    </row>
    <row r="28" spans="1:22" s="375" customFormat="1" ht="12">
      <c r="A28" s="398"/>
      <c r="B28" s="398"/>
      <c r="C28" s="398"/>
      <c r="D28" s="398"/>
      <c r="E28" s="398"/>
      <c r="F28" s="398"/>
      <c r="G28" s="398"/>
      <c r="H28" s="398"/>
      <c r="I28" s="399"/>
      <c r="J28" s="399"/>
      <c r="K28" s="399"/>
      <c r="L28" s="399"/>
      <c r="M28" s="399"/>
      <c r="N28" s="400"/>
      <c r="O28" s="400"/>
      <c r="P28" s="400"/>
      <c r="Q28" s="400"/>
      <c r="R28" s="400"/>
      <c r="S28" s="398"/>
      <c r="T28" s="398"/>
      <c r="U28" s="398"/>
      <c r="V28" s="397"/>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48"/>
      <c r="G36" s="48"/>
      <c r="H36" s="48"/>
      <c r="I36" s="46"/>
      <c r="J36" s="46"/>
      <c r="K36" s="46"/>
      <c r="L36" s="46"/>
      <c r="M36" s="46"/>
      <c r="N36" s="47"/>
      <c r="O36" s="47"/>
      <c r="P36" s="47"/>
      <c r="Q36" s="47"/>
      <c r="R36" s="47"/>
      <c r="S36" s="48"/>
      <c r="T36" s="48"/>
      <c r="U36" s="48"/>
      <c r="V36" s="49"/>
    </row>
    <row r="37" spans="1:22">
      <c r="A37" s="48"/>
      <c r="B37" s="48"/>
      <c r="C37" s="48"/>
      <c r="D37" s="48"/>
      <c r="E37" s="48"/>
      <c r="F37" s="37" t="s">
        <v>125</v>
      </c>
      <c r="G37" s="48"/>
      <c r="H37" s="48"/>
      <c r="I37" s="46"/>
      <c r="J37" s="46"/>
      <c r="K37" s="46"/>
      <c r="L37" s="46"/>
      <c r="M37" s="564">
        <f>SUM(M9:M36)</f>
        <v>0</v>
      </c>
      <c r="N37" s="564">
        <f t="shared" ref="N37:R37" si="2">SUM(N9:N36)</f>
        <v>63009396.570000008</v>
      </c>
      <c r="O37" s="564">
        <f t="shared" si="2"/>
        <v>42109077.840000004</v>
      </c>
      <c r="P37" s="564">
        <f t="shared" si="2"/>
        <v>19286574.849999998</v>
      </c>
      <c r="Q37" s="564">
        <f t="shared" si="2"/>
        <v>19286574.849999998</v>
      </c>
      <c r="R37" s="564">
        <f t="shared" si="2"/>
        <v>19286574.849999998</v>
      </c>
      <c r="S37" s="48"/>
      <c r="T37" s="48"/>
      <c r="U37" s="48"/>
      <c r="V37" s="49"/>
    </row>
    <row r="38" spans="1:22">
      <c r="A38" s="51"/>
      <c r="B38" s="51"/>
      <c r="C38" s="51"/>
      <c r="D38" s="51"/>
      <c r="E38" s="51"/>
      <c r="F38" s="51"/>
      <c r="G38" s="51"/>
      <c r="H38" s="51"/>
      <c r="I38" s="52"/>
      <c r="J38" s="52"/>
      <c r="K38" s="52"/>
      <c r="L38" s="52"/>
      <c r="M38" s="52"/>
      <c r="N38" s="53"/>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375"/>
      <c r="O39" s="375"/>
      <c r="P39" s="375"/>
    </row>
    <row r="40" spans="1:22">
      <c r="A40" s="585" t="s">
        <v>570</v>
      </c>
      <c r="B40" s="316"/>
      <c r="C40" s="316"/>
      <c r="D40" s="316"/>
      <c r="E40" s="586"/>
      <c r="F40" s="586"/>
      <c r="G40" s="586"/>
      <c r="H40" s="587"/>
      <c r="I40" s="587"/>
      <c r="J40" s="587"/>
      <c r="K40" s="588"/>
      <c r="L40" s="588"/>
      <c r="M40" s="588"/>
      <c r="N40" s="588"/>
      <c r="O40" s="588"/>
      <c r="P40" s="588"/>
    </row>
    <row r="41" spans="1:22" ht="23.25"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A43" s="589"/>
      <c r="B43" s="375"/>
      <c r="C43" s="414"/>
      <c r="D43" s="414"/>
      <c r="E43" s="375"/>
      <c r="F43" s="375"/>
      <c r="G43" s="375"/>
      <c r="H43" s="375"/>
      <c r="I43" s="375"/>
      <c r="J43" s="375"/>
      <c r="K43" s="375"/>
      <c r="L43" s="375"/>
      <c r="M43" s="375"/>
      <c r="N43" s="375"/>
      <c r="O43" s="375"/>
      <c r="P43" s="375"/>
    </row>
    <row r="44" spans="1:22">
      <c r="C44" s="45"/>
      <c r="D44" s="45"/>
    </row>
    <row r="45" spans="1:22">
      <c r="C45" s="45"/>
      <c r="D45" s="45"/>
    </row>
    <row r="46" spans="1:22">
      <c r="A46" s="280"/>
      <c r="B46" s="280"/>
      <c r="C46" s="280"/>
      <c r="D46" s="280"/>
      <c r="N46" s="281"/>
      <c r="O46" s="281"/>
      <c r="P46" s="281"/>
      <c r="Q46" s="281"/>
    </row>
    <row r="48" spans="1:22" s="45" customFormat="1">
      <c r="C48" s="38" t="s">
        <v>460</v>
      </c>
      <c r="D48" s="36"/>
      <c r="E48" s="34"/>
      <c r="F48" s="39"/>
      <c r="G48" s="39"/>
      <c r="H48" s="39"/>
      <c r="I48" s="34"/>
      <c r="J48" s="1109"/>
      <c r="K48" s="1109"/>
      <c r="L48" s="1109"/>
      <c r="O48" s="34" t="s">
        <v>15</v>
      </c>
      <c r="P48" s="40" t="s">
        <v>31</v>
      </c>
      <c r="Q48" s="40"/>
      <c r="R48" s="40"/>
    </row>
    <row r="49" spans="3: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sheetData>
  <mergeCells count="19">
    <mergeCell ref="J48:L48"/>
    <mergeCell ref="C49:F49"/>
    <mergeCell ref="J49:L49"/>
    <mergeCell ref="P49:U49"/>
    <mergeCell ref="A41:Q41"/>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58" fitToHeight="0" orientation="landscape" r:id="rId1"/>
  <headerFooter scaleWithDoc="0" alignWithMargins="0">
    <oddHeader>&amp;L&amp;G&amp;R&amp;G</oddHead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AE42"/>
    <pageSetUpPr fitToPage="1"/>
  </sheetPr>
  <dimension ref="A1:V49"/>
  <sheetViews>
    <sheetView showGridLines="0" view="pageBreakPreview" zoomScaleNormal="85" zoomScaleSheetLayoutView="100" workbookViewId="0">
      <selection activeCell="F10" sqref="F10"/>
    </sheetView>
  </sheetViews>
  <sheetFormatPr baseColWidth="10" defaultColWidth="11.42578125" defaultRowHeight="13.5"/>
  <cols>
    <col min="1" max="1" width="4.7109375" style="44" customWidth="1"/>
    <col min="2" max="4" width="3.140625" style="44" customWidth="1"/>
    <col min="5" max="5" width="4" style="44" customWidth="1"/>
    <col min="6" max="6" width="31.42578125" style="44" customWidth="1"/>
    <col min="7" max="7" width="11.140625" style="44" customWidth="1"/>
    <col min="8" max="8" width="8.7109375" style="44" bestFit="1" customWidth="1"/>
    <col min="9" max="9" width="11.28515625" style="44" bestFit="1" customWidth="1"/>
    <col min="10" max="10" width="10.85546875" style="44" bestFit="1" customWidth="1"/>
    <col min="11" max="12" width="7.5703125" style="44" customWidth="1"/>
    <col min="13" max="18" width="14.42578125" style="44" customWidth="1"/>
    <col min="19" max="20" width="7.7109375" style="44" bestFit="1" customWidth="1"/>
    <col min="21" max="22" width="8.7109375" style="44" bestFit="1" customWidth="1"/>
    <col min="23" max="16384" width="11.42578125" style="44"/>
  </cols>
  <sheetData>
    <row r="1" spans="1:22" s="375" customFormat="1" ht="24.75" customHeight="1">
      <c r="A1" s="1097" t="s">
        <v>126</v>
      </c>
      <c r="B1" s="1098"/>
      <c r="C1" s="1098"/>
      <c r="D1" s="1098"/>
      <c r="E1" s="1098"/>
      <c r="F1" s="1098"/>
      <c r="G1" s="1098"/>
      <c r="H1" s="1098"/>
      <c r="I1" s="1098"/>
      <c r="J1" s="1098"/>
      <c r="K1" s="1098"/>
      <c r="L1" s="1098"/>
      <c r="M1" s="1098"/>
      <c r="N1" s="1098"/>
      <c r="O1" s="1098"/>
      <c r="P1" s="1098"/>
      <c r="Q1" s="1098"/>
      <c r="R1" s="1098"/>
      <c r="S1" s="1098"/>
      <c r="T1" s="1098"/>
      <c r="U1" s="1098"/>
      <c r="V1" s="1099"/>
    </row>
    <row r="2" spans="1:22" s="375" customFormat="1" ht="20.25" customHeight="1">
      <c r="A2" s="1119" t="s">
        <v>488</v>
      </c>
      <c r="B2" s="1120"/>
      <c r="C2" s="1120"/>
      <c r="D2" s="1120"/>
      <c r="E2" s="1120"/>
      <c r="F2" s="1120"/>
      <c r="G2" s="1120"/>
      <c r="H2" s="1120"/>
      <c r="I2" s="1120"/>
      <c r="J2" s="1120"/>
      <c r="K2" s="1120"/>
      <c r="L2" s="1120"/>
      <c r="M2" s="1120"/>
      <c r="N2" s="1120"/>
      <c r="O2" s="1120"/>
      <c r="P2" s="1120"/>
      <c r="Q2" s="1120"/>
      <c r="R2" s="1120"/>
      <c r="S2" s="1120"/>
      <c r="T2" s="1120"/>
      <c r="U2" s="1120"/>
      <c r="V2" s="1121"/>
    </row>
    <row r="3" spans="1:22" s="375" customFormat="1" ht="20.100000000000001" customHeight="1">
      <c r="A3" s="1100" t="s">
        <v>387</v>
      </c>
      <c r="B3" s="1101"/>
      <c r="C3" s="1101"/>
      <c r="D3" s="1101"/>
      <c r="E3" s="1101"/>
      <c r="F3" s="1101"/>
      <c r="G3" s="1101"/>
      <c r="H3" s="1101"/>
      <c r="I3" s="376"/>
      <c r="J3" s="376"/>
      <c r="K3" s="376"/>
      <c r="L3" s="376"/>
      <c r="M3" s="376"/>
      <c r="N3" s="376"/>
      <c r="O3" s="376"/>
      <c r="P3" s="376"/>
      <c r="Q3" s="376"/>
      <c r="R3" s="376"/>
      <c r="S3" s="376"/>
      <c r="T3" s="376"/>
      <c r="U3" s="376"/>
      <c r="V3" s="377"/>
    </row>
    <row r="4" spans="1:22" s="375" customFormat="1" ht="15" customHeight="1">
      <c r="A4" s="1122" t="s">
        <v>116</v>
      </c>
      <c r="B4" s="1122" t="s">
        <v>7</v>
      </c>
      <c r="C4" s="1122" t="s">
        <v>8</v>
      </c>
      <c r="D4" s="1122" t="s">
        <v>9</v>
      </c>
      <c r="E4" s="1122" t="s">
        <v>0</v>
      </c>
      <c r="F4" s="1122" t="s">
        <v>122</v>
      </c>
      <c r="G4" s="1122" t="s">
        <v>121</v>
      </c>
      <c r="H4" s="378" t="s">
        <v>127</v>
      </c>
      <c r="I4" s="378"/>
      <c r="J4" s="378"/>
      <c r="K4" s="378"/>
      <c r="L4" s="378"/>
      <c r="M4" s="378"/>
      <c r="N4" s="378"/>
      <c r="O4" s="378"/>
      <c r="P4" s="378"/>
      <c r="Q4" s="378"/>
      <c r="R4" s="378"/>
      <c r="S4" s="378"/>
      <c r="T4" s="378"/>
      <c r="U4" s="378"/>
      <c r="V4" s="379"/>
    </row>
    <row r="5" spans="1:22" s="375" customFormat="1" ht="36" customHeight="1">
      <c r="A5" s="1123"/>
      <c r="B5" s="1123"/>
      <c r="C5" s="1123"/>
      <c r="D5" s="1123"/>
      <c r="E5" s="1123"/>
      <c r="F5" s="1123"/>
      <c r="G5" s="1123"/>
      <c r="H5" s="1125" t="s">
        <v>117</v>
      </c>
      <c r="I5" s="1126"/>
      <c r="J5" s="1127"/>
      <c r="K5" s="1125" t="s">
        <v>129</v>
      </c>
      <c r="L5" s="1127"/>
      <c r="M5" s="1125" t="s">
        <v>118</v>
      </c>
      <c r="N5" s="1126"/>
      <c r="O5" s="1126"/>
      <c r="P5" s="1126"/>
      <c r="Q5" s="1126"/>
      <c r="R5" s="1126"/>
      <c r="S5" s="1125" t="s">
        <v>128</v>
      </c>
      <c r="T5" s="1126"/>
      <c r="U5" s="1126"/>
      <c r="V5" s="1127"/>
    </row>
    <row r="6" spans="1:22" s="375" customFormat="1" ht="24">
      <c r="A6" s="1124"/>
      <c r="B6" s="1124"/>
      <c r="C6" s="1124"/>
      <c r="D6" s="1124"/>
      <c r="E6" s="1124"/>
      <c r="F6" s="1124"/>
      <c r="G6" s="1124"/>
      <c r="H6" s="380" t="s">
        <v>130</v>
      </c>
      <c r="I6" s="380" t="s">
        <v>131</v>
      </c>
      <c r="J6" s="380" t="s">
        <v>132</v>
      </c>
      <c r="K6" s="381" t="s">
        <v>10</v>
      </c>
      <c r="L6" s="381" t="s">
        <v>11</v>
      </c>
      <c r="M6" s="321" t="s">
        <v>133</v>
      </c>
      <c r="N6" s="321" t="s">
        <v>134</v>
      </c>
      <c r="O6" s="321" t="s">
        <v>135</v>
      </c>
      <c r="P6" s="321" t="s">
        <v>136</v>
      </c>
      <c r="Q6" s="321" t="s">
        <v>137</v>
      </c>
      <c r="R6" s="321" t="s">
        <v>138</v>
      </c>
      <c r="S6" s="381" t="s">
        <v>25</v>
      </c>
      <c r="T6" s="381" t="s">
        <v>26</v>
      </c>
      <c r="U6" s="381" t="s">
        <v>27</v>
      </c>
      <c r="V6" s="381" t="s">
        <v>28</v>
      </c>
    </row>
    <row r="7" spans="1:22" s="375" customFormat="1" ht="24">
      <c r="A7" s="311">
        <v>1</v>
      </c>
      <c r="B7" s="311"/>
      <c r="C7" s="311"/>
      <c r="D7" s="311"/>
      <c r="E7" s="311"/>
      <c r="F7" s="284" t="s">
        <v>392</v>
      </c>
      <c r="G7" s="285"/>
      <c r="H7" s="407"/>
      <c r="I7" s="407"/>
      <c r="J7" s="407"/>
      <c r="K7" s="407"/>
      <c r="L7" s="407"/>
      <c r="M7" s="407"/>
      <c r="N7" s="407"/>
      <c r="O7" s="407"/>
      <c r="P7" s="407"/>
      <c r="Q7" s="407"/>
      <c r="R7" s="407"/>
      <c r="S7" s="407"/>
      <c r="T7" s="407"/>
      <c r="U7" s="407"/>
      <c r="V7" s="407"/>
    </row>
    <row r="8" spans="1:22" s="375" customFormat="1" ht="15" customHeight="1">
      <c r="A8" s="286"/>
      <c r="B8" s="287">
        <v>2</v>
      </c>
      <c r="C8" s="312"/>
      <c r="D8" s="312"/>
      <c r="E8" s="312"/>
      <c r="F8" s="288" t="s">
        <v>309</v>
      </c>
      <c r="G8" s="284"/>
      <c r="H8" s="408"/>
      <c r="I8" s="408"/>
      <c r="J8" s="408"/>
      <c r="K8" s="408"/>
      <c r="L8" s="408"/>
      <c r="M8" s="408"/>
      <c r="N8" s="408"/>
      <c r="O8" s="408"/>
      <c r="P8" s="408"/>
      <c r="Q8" s="408"/>
      <c r="R8" s="408"/>
      <c r="S8" s="408"/>
      <c r="T8" s="408"/>
      <c r="U8" s="408"/>
      <c r="V8" s="408"/>
    </row>
    <row r="9" spans="1:22" s="375" customFormat="1" ht="15" customHeight="1">
      <c r="A9" s="286"/>
      <c r="B9" s="287"/>
      <c r="C9" s="287">
        <v>3</v>
      </c>
      <c r="D9" s="312"/>
      <c r="E9" s="312"/>
      <c r="F9" s="284" t="s">
        <v>312</v>
      </c>
      <c r="G9" s="284"/>
      <c r="H9" s="409"/>
      <c r="I9" s="410"/>
      <c r="J9" s="410"/>
      <c r="K9" s="410"/>
      <c r="L9" s="386"/>
      <c r="M9" s="386"/>
      <c r="N9" s="387"/>
      <c r="O9" s="387"/>
      <c r="P9" s="387"/>
      <c r="Q9" s="387"/>
      <c r="R9" s="387"/>
      <c r="S9" s="388"/>
      <c r="T9" s="388"/>
      <c r="U9" s="388"/>
      <c r="V9" s="389"/>
    </row>
    <row r="10" spans="1:22" s="375" customFormat="1" ht="24.75" customHeight="1">
      <c r="A10" s="286"/>
      <c r="B10" s="286"/>
      <c r="C10" s="286"/>
      <c r="D10" s="287">
        <v>2</v>
      </c>
      <c r="E10" s="312"/>
      <c r="F10" s="289" t="s">
        <v>408</v>
      </c>
      <c r="G10" s="284"/>
      <c r="H10" s="409"/>
      <c r="I10" s="386"/>
      <c r="J10" s="386"/>
      <c r="K10" s="386"/>
      <c r="L10" s="389"/>
      <c r="M10" s="389"/>
      <c r="N10" s="387"/>
      <c r="O10" s="387"/>
      <c r="P10" s="387"/>
      <c r="Q10" s="387"/>
      <c r="R10" s="387"/>
      <c r="S10" s="389"/>
      <c r="T10" s="389"/>
      <c r="U10" s="389"/>
      <c r="V10" s="389"/>
    </row>
    <row r="11" spans="1:22" s="375" customFormat="1" ht="24">
      <c r="A11" s="286"/>
      <c r="B11" s="286"/>
      <c r="C11" s="286"/>
      <c r="D11" s="286"/>
      <c r="E11" s="287">
        <v>322</v>
      </c>
      <c r="F11" s="288" t="s">
        <v>414</v>
      </c>
      <c r="G11" s="290" t="s">
        <v>415</v>
      </c>
      <c r="H11" s="362">
        <v>133673</v>
      </c>
      <c r="I11" s="362">
        <v>133673</v>
      </c>
      <c r="J11" s="386">
        <v>109993</v>
      </c>
      <c r="K11" s="390">
        <f>+J11/H11*100</f>
        <v>82.285128634802845</v>
      </c>
      <c r="L11" s="390">
        <f>+J11/I11*100</f>
        <v>82.285128634802845</v>
      </c>
      <c r="M11" s="391">
        <v>0</v>
      </c>
      <c r="N11" s="560">
        <v>156000000</v>
      </c>
      <c r="O11" s="560">
        <v>115682784.43999998</v>
      </c>
      <c r="P11" s="560">
        <v>110741467.97999999</v>
      </c>
      <c r="Q11" s="560">
        <v>110741467.97999999</v>
      </c>
      <c r="R11" s="560">
        <v>110741467.97999999</v>
      </c>
      <c r="S11" s="563" t="s">
        <v>567</v>
      </c>
      <c r="T11" s="390">
        <f>+P11/N11*100</f>
        <v>70.988120499999994</v>
      </c>
      <c r="U11" s="563" t="s">
        <v>567</v>
      </c>
      <c r="V11" s="390">
        <f>+Q11/N11*100</f>
        <v>70.988120499999994</v>
      </c>
    </row>
    <row r="12" spans="1:22" s="375" customFormat="1" ht="12">
      <c r="A12" s="340"/>
      <c r="B12" s="322"/>
      <c r="C12" s="322"/>
      <c r="D12" s="327"/>
      <c r="E12" s="326"/>
      <c r="F12" s="325"/>
      <c r="G12" s="325"/>
      <c r="H12" s="408"/>
      <c r="I12" s="386"/>
      <c r="J12" s="386"/>
      <c r="K12" s="386"/>
      <c r="L12" s="386"/>
      <c r="M12" s="386"/>
      <c r="N12" s="387"/>
      <c r="O12" s="387"/>
      <c r="P12" s="387"/>
      <c r="Q12" s="387"/>
      <c r="R12" s="387"/>
      <c r="S12" s="388"/>
      <c r="T12" s="388"/>
      <c r="U12" s="388"/>
      <c r="V12" s="389"/>
    </row>
    <row r="13" spans="1:22" s="375" customFormat="1" ht="12">
      <c r="A13" s="398"/>
      <c r="B13" s="398"/>
      <c r="C13" s="398"/>
      <c r="D13" s="398"/>
      <c r="E13" s="398"/>
      <c r="F13" s="398"/>
      <c r="G13" s="398"/>
      <c r="H13" s="398"/>
      <c r="I13" s="399"/>
      <c r="J13" s="399"/>
      <c r="K13" s="399"/>
      <c r="L13" s="399"/>
      <c r="M13" s="399"/>
      <c r="N13" s="400"/>
      <c r="O13" s="400"/>
      <c r="P13" s="400"/>
      <c r="Q13" s="400"/>
      <c r="R13" s="400"/>
      <c r="S13" s="398"/>
      <c r="T13" s="398"/>
      <c r="U13" s="398"/>
      <c r="V13" s="397"/>
    </row>
    <row r="14" spans="1:22">
      <c r="A14" s="48"/>
      <c r="B14" s="48"/>
      <c r="C14" s="48"/>
      <c r="D14" s="48"/>
      <c r="E14" s="48"/>
      <c r="F14" s="48"/>
      <c r="G14" s="48"/>
      <c r="H14" s="48"/>
      <c r="I14" s="46"/>
      <c r="J14" s="46"/>
      <c r="K14" s="46"/>
      <c r="L14" s="46"/>
      <c r="M14" s="46"/>
      <c r="N14" s="47"/>
      <c r="O14" s="47"/>
      <c r="P14" s="47"/>
      <c r="Q14" s="47"/>
      <c r="R14" s="47"/>
      <c r="S14" s="48"/>
      <c r="T14" s="48"/>
      <c r="U14" s="48"/>
      <c r="V14" s="49"/>
    </row>
    <row r="15" spans="1:22">
      <c r="A15" s="48"/>
      <c r="B15" s="48"/>
      <c r="C15" s="48"/>
      <c r="D15" s="48"/>
      <c r="E15" s="48"/>
      <c r="F15" s="48"/>
      <c r="G15" s="48"/>
      <c r="H15" s="48"/>
      <c r="I15" s="46"/>
      <c r="J15" s="46"/>
      <c r="K15" s="46"/>
      <c r="L15" s="46"/>
      <c r="M15" s="46"/>
      <c r="N15" s="47"/>
      <c r="O15" s="47"/>
      <c r="P15" s="47"/>
      <c r="Q15" s="47"/>
      <c r="R15" s="47"/>
      <c r="S15" s="48"/>
      <c r="T15" s="48"/>
      <c r="U15" s="48"/>
      <c r="V15" s="49"/>
    </row>
    <row r="16" spans="1:22">
      <c r="A16" s="48"/>
      <c r="B16" s="48"/>
      <c r="C16" s="48"/>
      <c r="D16" s="48"/>
      <c r="E16" s="48"/>
      <c r="F16" s="48"/>
      <c r="G16" s="48"/>
      <c r="H16" s="48"/>
      <c r="I16" s="46"/>
      <c r="J16" s="46"/>
      <c r="K16" s="46"/>
      <c r="L16" s="46"/>
      <c r="M16" s="46"/>
      <c r="N16" s="47"/>
      <c r="O16" s="47"/>
      <c r="P16" s="47"/>
      <c r="Q16" s="47"/>
      <c r="R16" s="47"/>
      <c r="S16" s="48"/>
      <c r="T16" s="48"/>
      <c r="U16" s="48"/>
      <c r="V16" s="49"/>
    </row>
    <row r="17" spans="1:22">
      <c r="A17" s="48"/>
      <c r="B17" s="48"/>
      <c r="C17" s="48"/>
      <c r="D17" s="48"/>
      <c r="E17" s="48"/>
      <c r="F17" s="48"/>
      <c r="G17" s="48"/>
      <c r="H17" s="48"/>
      <c r="I17" s="46"/>
      <c r="J17" s="46"/>
      <c r="K17" s="46"/>
      <c r="L17" s="46"/>
      <c r="M17" s="46"/>
      <c r="N17" s="47"/>
      <c r="O17" s="47"/>
      <c r="P17" s="47"/>
      <c r="Q17" s="47"/>
      <c r="R17" s="47"/>
      <c r="S17" s="48"/>
      <c r="T17" s="48"/>
      <c r="U17" s="48"/>
      <c r="V17" s="49"/>
    </row>
    <row r="18" spans="1:22">
      <c r="A18" s="50"/>
      <c r="B18" s="48"/>
      <c r="C18" s="48"/>
      <c r="D18" s="48"/>
      <c r="E18" s="48"/>
      <c r="F18" s="48"/>
      <c r="G18" s="48"/>
      <c r="H18" s="48"/>
      <c r="I18" s="46"/>
      <c r="J18" s="46"/>
      <c r="K18" s="46"/>
      <c r="L18" s="46"/>
      <c r="M18" s="46"/>
      <c r="N18" s="47"/>
      <c r="O18" s="47"/>
      <c r="P18" s="47"/>
      <c r="Q18" s="47"/>
      <c r="R18" s="47"/>
      <c r="S18" s="48"/>
      <c r="T18" s="48"/>
      <c r="U18" s="48"/>
      <c r="V18" s="49"/>
    </row>
    <row r="19" spans="1:22">
      <c r="A19" s="48"/>
      <c r="B19" s="48"/>
      <c r="C19" s="48"/>
      <c r="D19" s="48"/>
      <c r="E19" s="48"/>
      <c r="F19" s="48"/>
      <c r="G19" s="48"/>
      <c r="H19" s="48"/>
      <c r="I19" s="46"/>
      <c r="J19" s="46"/>
      <c r="K19" s="46"/>
      <c r="L19" s="46"/>
      <c r="M19" s="46"/>
      <c r="N19" s="47"/>
      <c r="O19" s="47"/>
      <c r="P19" s="47"/>
      <c r="Q19" s="47"/>
      <c r="R19" s="47"/>
      <c r="S19" s="48"/>
      <c r="T19" s="48"/>
      <c r="U19" s="48"/>
      <c r="V19" s="49"/>
    </row>
    <row r="20" spans="1:22">
      <c r="A20" s="48"/>
      <c r="B20" s="48"/>
      <c r="C20" s="48"/>
      <c r="D20" s="48"/>
      <c r="E20" s="48"/>
      <c r="F20" s="48"/>
      <c r="G20" s="48"/>
      <c r="H20" s="48"/>
      <c r="I20" s="46"/>
      <c r="J20" s="46"/>
      <c r="K20" s="46"/>
      <c r="L20" s="46"/>
      <c r="M20" s="46"/>
      <c r="N20" s="47"/>
      <c r="O20" s="47"/>
      <c r="P20" s="47"/>
      <c r="Q20" s="47"/>
      <c r="R20" s="47"/>
      <c r="S20" s="48"/>
      <c r="T20" s="48"/>
      <c r="U20" s="48"/>
      <c r="V20" s="49"/>
    </row>
    <row r="21" spans="1:22">
      <c r="A21" s="48"/>
      <c r="B21" s="48"/>
      <c r="C21" s="48"/>
      <c r="D21" s="48"/>
      <c r="E21" s="48"/>
      <c r="F21" s="48"/>
      <c r="G21" s="48"/>
      <c r="H21" s="48"/>
      <c r="I21" s="46"/>
      <c r="J21" s="46"/>
      <c r="K21" s="46"/>
      <c r="L21" s="46"/>
      <c r="M21" s="46"/>
      <c r="N21" s="47"/>
      <c r="O21" s="47"/>
      <c r="P21" s="47"/>
      <c r="Q21" s="47"/>
      <c r="R21" s="47"/>
      <c r="S21" s="48"/>
      <c r="T21" s="48"/>
      <c r="U21" s="48"/>
      <c r="V21" s="49"/>
    </row>
    <row r="22" spans="1:22">
      <c r="A22" s="48"/>
      <c r="B22" s="48"/>
      <c r="C22" s="48"/>
      <c r="D22" s="48"/>
      <c r="E22" s="48"/>
      <c r="F22" s="48"/>
      <c r="G22" s="48"/>
      <c r="H22" s="48"/>
      <c r="I22" s="46"/>
      <c r="J22" s="46"/>
      <c r="K22" s="46"/>
      <c r="L22" s="46"/>
      <c r="M22" s="46"/>
      <c r="N22" s="47"/>
      <c r="O22" s="47"/>
      <c r="P22" s="47"/>
      <c r="Q22" s="47"/>
      <c r="R22" s="47"/>
      <c r="S22" s="48"/>
      <c r="T22" s="48"/>
      <c r="U22" s="48"/>
      <c r="V22" s="49"/>
    </row>
    <row r="23" spans="1:22">
      <c r="A23" s="48"/>
      <c r="B23" s="48"/>
      <c r="C23" s="48"/>
      <c r="D23" s="48"/>
      <c r="E23" s="48"/>
      <c r="F23" s="48"/>
      <c r="G23" s="48"/>
      <c r="H23" s="48"/>
      <c r="I23" s="46"/>
      <c r="J23" s="46"/>
      <c r="K23" s="46"/>
      <c r="L23" s="46"/>
      <c r="M23" s="46"/>
      <c r="N23" s="47"/>
      <c r="O23" s="47"/>
      <c r="P23" s="47"/>
      <c r="Q23" s="47"/>
      <c r="R23" s="47"/>
      <c r="S23" s="48"/>
      <c r="T23" s="48"/>
      <c r="U23" s="48"/>
      <c r="V23" s="49"/>
    </row>
    <row r="24" spans="1:22">
      <c r="A24" s="48"/>
      <c r="B24" s="48"/>
      <c r="C24" s="48"/>
      <c r="D24" s="48"/>
      <c r="E24" s="48"/>
      <c r="F24" s="48"/>
      <c r="G24" s="48"/>
      <c r="H24" s="48"/>
      <c r="I24" s="46"/>
      <c r="J24" s="46"/>
      <c r="K24" s="46"/>
      <c r="L24" s="46"/>
      <c r="M24" s="46"/>
      <c r="N24" s="47"/>
      <c r="O24" s="47"/>
      <c r="P24" s="47"/>
      <c r="Q24" s="47"/>
      <c r="R24" s="47"/>
      <c r="S24" s="48"/>
      <c r="T24" s="48"/>
      <c r="U24" s="48"/>
      <c r="V24" s="49"/>
    </row>
    <row r="25" spans="1:22">
      <c r="A25" s="48"/>
      <c r="B25" s="48"/>
      <c r="C25" s="48"/>
      <c r="D25" s="48"/>
      <c r="E25" s="48"/>
      <c r="F25" s="48"/>
      <c r="G25" s="48"/>
      <c r="H25" s="48"/>
      <c r="I25" s="46"/>
      <c r="J25" s="46"/>
      <c r="K25" s="46"/>
      <c r="L25" s="46"/>
      <c r="M25" s="46"/>
      <c r="N25" s="47"/>
      <c r="O25" s="47"/>
      <c r="P25" s="47"/>
      <c r="Q25" s="47"/>
      <c r="R25" s="47"/>
      <c r="S25" s="48"/>
      <c r="T25" s="48"/>
      <c r="U25" s="48"/>
      <c r="V25" s="49"/>
    </row>
    <row r="26" spans="1:22">
      <c r="A26" s="48"/>
      <c r="B26" s="48"/>
      <c r="C26" s="48"/>
      <c r="D26" s="48"/>
      <c r="E26" s="48"/>
      <c r="F26" s="48"/>
      <c r="G26" s="48"/>
      <c r="H26" s="48"/>
      <c r="I26" s="46"/>
      <c r="J26" s="46"/>
      <c r="K26" s="46"/>
      <c r="L26" s="46"/>
      <c r="M26" s="46"/>
      <c r="N26" s="47"/>
      <c r="O26" s="47"/>
      <c r="P26" s="47"/>
      <c r="Q26" s="47"/>
      <c r="R26" s="47"/>
      <c r="S26" s="48"/>
      <c r="T26" s="48"/>
      <c r="U26" s="48"/>
      <c r="V26" s="49"/>
    </row>
    <row r="27" spans="1:22">
      <c r="A27" s="48"/>
      <c r="B27" s="48"/>
      <c r="C27" s="48"/>
      <c r="D27" s="48"/>
      <c r="E27" s="48"/>
      <c r="F27" s="48"/>
      <c r="G27" s="48"/>
      <c r="H27" s="48"/>
      <c r="I27" s="46"/>
      <c r="J27" s="46"/>
      <c r="K27" s="46"/>
      <c r="L27" s="46"/>
      <c r="M27" s="46"/>
      <c r="N27" s="47"/>
      <c r="O27" s="47"/>
      <c r="P27" s="47"/>
      <c r="Q27" s="47"/>
      <c r="R27" s="47"/>
      <c r="S27" s="48"/>
      <c r="T27" s="48"/>
      <c r="U27" s="48"/>
      <c r="V27" s="49"/>
    </row>
    <row r="28" spans="1:22">
      <c r="A28" s="48"/>
      <c r="B28" s="48"/>
      <c r="C28" s="48"/>
      <c r="D28" s="48"/>
      <c r="E28" s="48"/>
      <c r="F28" s="48"/>
      <c r="G28" s="48"/>
      <c r="H28" s="48"/>
      <c r="I28" s="46"/>
      <c r="J28" s="46"/>
      <c r="K28" s="46"/>
      <c r="L28" s="46"/>
      <c r="M28" s="46"/>
      <c r="N28" s="47"/>
      <c r="O28" s="47"/>
      <c r="P28" s="47"/>
      <c r="Q28" s="47"/>
      <c r="R28" s="47"/>
      <c r="S28" s="48"/>
      <c r="T28" s="48"/>
      <c r="U28" s="48"/>
      <c r="V28" s="49"/>
    </row>
    <row r="29" spans="1:22">
      <c r="A29" s="48"/>
      <c r="B29" s="48"/>
      <c r="C29" s="48"/>
      <c r="D29" s="48"/>
      <c r="E29" s="48"/>
      <c r="F29" s="48"/>
      <c r="G29" s="48"/>
      <c r="H29" s="48"/>
      <c r="I29" s="46"/>
      <c r="J29" s="46"/>
      <c r="K29" s="46"/>
      <c r="L29" s="46"/>
      <c r="M29" s="46"/>
      <c r="N29" s="47"/>
      <c r="O29" s="47"/>
      <c r="P29" s="47"/>
      <c r="Q29" s="47"/>
      <c r="R29" s="47"/>
      <c r="S29" s="48"/>
      <c r="T29" s="48"/>
      <c r="U29" s="48"/>
      <c r="V29" s="49"/>
    </row>
    <row r="30" spans="1:22">
      <c r="A30" s="48"/>
      <c r="B30" s="48"/>
      <c r="C30" s="48"/>
      <c r="D30" s="48"/>
      <c r="E30" s="48"/>
      <c r="F30" s="48"/>
      <c r="G30" s="48"/>
      <c r="H30" s="48"/>
      <c r="I30" s="46"/>
      <c r="J30" s="46"/>
      <c r="K30" s="46"/>
      <c r="L30" s="46"/>
      <c r="M30" s="46"/>
      <c r="N30" s="47"/>
      <c r="O30" s="47"/>
      <c r="P30" s="47"/>
      <c r="Q30" s="47"/>
      <c r="R30" s="47"/>
      <c r="S30" s="48"/>
      <c r="T30" s="48"/>
      <c r="U30" s="48"/>
      <c r="V30" s="49"/>
    </row>
    <row r="31" spans="1:22">
      <c r="A31" s="48"/>
      <c r="B31" s="48"/>
      <c r="C31" s="48"/>
      <c r="D31" s="48"/>
      <c r="E31" s="48"/>
      <c r="F31" s="48"/>
      <c r="G31" s="48"/>
      <c r="H31" s="48"/>
      <c r="I31" s="46"/>
      <c r="J31" s="46"/>
      <c r="K31" s="46"/>
      <c r="L31" s="46"/>
      <c r="M31" s="46"/>
      <c r="N31" s="47"/>
      <c r="O31" s="47"/>
      <c r="P31" s="47"/>
      <c r="Q31" s="47"/>
      <c r="R31" s="47"/>
      <c r="S31" s="48"/>
      <c r="T31" s="48"/>
      <c r="U31" s="48"/>
      <c r="V31" s="49"/>
    </row>
    <row r="32" spans="1:22">
      <c r="A32" s="48"/>
      <c r="B32" s="48"/>
      <c r="C32" s="48"/>
      <c r="D32" s="48"/>
      <c r="E32" s="48"/>
      <c r="F32" s="48"/>
      <c r="G32" s="48"/>
      <c r="H32" s="48"/>
      <c r="I32" s="46"/>
      <c r="J32" s="46"/>
      <c r="K32" s="46"/>
      <c r="L32" s="46"/>
      <c r="M32" s="46"/>
      <c r="N32" s="47"/>
      <c r="O32" s="47"/>
      <c r="P32" s="47"/>
      <c r="Q32" s="47"/>
      <c r="R32" s="47"/>
      <c r="S32" s="48"/>
      <c r="T32" s="48"/>
      <c r="U32" s="48"/>
      <c r="V32" s="49"/>
    </row>
    <row r="33" spans="1:22">
      <c r="A33" s="48"/>
      <c r="B33" s="48"/>
      <c r="C33" s="48"/>
      <c r="D33" s="48"/>
      <c r="E33" s="48"/>
      <c r="F33" s="48"/>
      <c r="G33" s="48"/>
      <c r="H33" s="48"/>
      <c r="I33" s="46"/>
      <c r="J33" s="46"/>
      <c r="K33" s="46"/>
      <c r="L33" s="46"/>
      <c r="M33" s="46"/>
      <c r="N33" s="47"/>
      <c r="O33" s="47"/>
      <c r="P33" s="47"/>
      <c r="Q33" s="47"/>
      <c r="R33" s="47"/>
      <c r="S33" s="48"/>
      <c r="T33" s="48"/>
      <c r="U33" s="48"/>
      <c r="V33" s="49"/>
    </row>
    <row r="34" spans="1:22">
      <c r="A34" s="48"/>
      <c r="B34" s="48"/>
      <c r="C34" s="48"/>
      <c r="D34" s="48"/>
      <c r="E34" s="48"/>
      <c r="F34" s="48"/>
      <c r="G34" s="48"/>
      <c r="H34" s="48"/>
      <c r="I34" s="46"/>
      <c r="J34" s="46"/>
      <c r="K34" s="46"/>
      <c r="L34" s="46"/>
      <c r="M34" s="46"/>
      <c r="N34" s="47"/>
      <c r="O34" s="47"/>
      <c r="P34" s="47"/>
      <c r="Q34" s="47"/>
      <c r="R34" s="47"/>
      <c r="S34" s="48"/>
      <c r="T34" s="48"/>
      <c r="U34" s="48"/>
      <c r="V34" s="49"/>
    </row>
    <row r="35" spans="1:22">
      <c r="A35" s="48"/>
      <c r="B35" s="48"/>
      <c r="C35" s="48"/>
      <c r="D35" s="48"/>
      <c r="E35" s="48"/>
      <c r="F35" s="48"/>
      <c r="G35" s="48"/>
      <c r="H35" s="48"/>
      <c r="I35" s="46"/>
      <c r="J35" s="46"/>
      <c r="K35" s="46"/>
      <c r="L35" s="46"/>
      <c r="M35" s="46"/>
      <c r="N35" s="47"/>
      <c r="O35" s="47"/>
      <c r="P35" s="47"/>
      <c r="Q35" s="47"/>
      <c r="R35" s="47"/>
      <c r="S35" s="48"/>
      <c r="T35" s="48"/>
      <c r="U35" s="48"/>
      <c r="V35" s="49"/>
    </row>
    <row r="36" spans="1:22">
      <c r="A36" s="48"/>
      <c r="B36" s="48"/>
      <c r="C36" s="48"/>
      <c r="D36" s="48"/>
      <c r="E36" s="48"/>
      <c r="F36" s="48"/>
      <c r="G36" s="48"/>
      <c r="H36" s="48"/>
      <c r="I36" s="46"/>
      <c r="J36" s="46"/>
      <c r="K36" s="46"/>
      <c r="L36" s="46"/>
      <c r="M36" s="46"/>
      <c r="N36" s="47"/>
      <c r="O36" s="47"/>
      <c r="P36" s="47"/>
      <c r="Q36" s="47"/>
      <c r="R36" s="47"/>
      <c r="S36" s="48"/>
      <c r="T36" s="48"/>
      <c r="U36" s="48"/>
      <c r="V36" s="49"/>
    </row>
    <row r="37" spans="1:22">
      <c r="A37" s="48"/>
      <c r="B37" s="48"/>
      <c r="C37" s="48"/>
      <c r="D37" s="48"/>
      <c r="E37" s="48"/>
      <c r="F37" s="37" t="s">
        <v>125</v>
      </c>
      <c r="G37" s="48"/>
      <c r="H37" s="48"/>
      <c r="I37" s="46"/>
      <c r="J37" s="46"/>
      <c r="K37" s="46"/>
      <c r="L37" s="46"/>
      <c r="M37" s="564">
        <f>SUM(M11:M36)</f>
        <v>0</v>
      </c>
      <c r="N37" s="564">
        <f t="shared" ref="N37:R37" si="0">SUM(N11:N36)</f>
        <v>156000000</v>
      </c>
      <c r="O37" s="564">
        <f t="shared" si="0"/>
        <v>115682784.43999998</v>
      </c>
      <c r="P37" s="564">
        <f t="shared" si="0"/>
        <v>110741467.97999999</v>
      </c>
      <c r="Q37" s="564">
        <f t="shared" si="0"/>
        <v>110741467.97999999</v>
      </c>
      <c r="R37" s="564">
        <f t="shared" si="0"/>
        <v>110741467.97999999</v>
      </c>
      <c r="S37" s="48"/>
      <c r="T37" s="48"/>
      <c r="U37" s="48"/>
      <c r="V37" s="49"/>
    </row>
    <row r="38" spans="1:22">
      <c r="A38" s="51"/>
      <c r="B38" s="51"/>
      <c r="C38" s="51"/>
      <c r="D38" s="51"/>
      <c r="E38" s="51"/>
      <c r="F38" s="51"/>
      <c r="G38" s="51"/>
      <c r="H38" s="51"/>
      <c r="I38" s="52"/>
      <c r="J38" s="52"/>
      <c r="K38" s="52"/>
      <c r="L38" s="52"/>
      <c r="M38" s="52"/>
      <c r="N38" s="53"/>
      <c r="O38" s="53"/>
      <c r="P38" s="53"/>
      <c r="Q38" s="53"/>
      <c r="R38" s="53"/>
      <c r="S38" s="51"/>
      <c r="T38" s="51"/>
      <c r="U38" s="51"/>
      <c r="V38" s="54"/>
    </row>
    <row r="39" spans="1:22">
      <c r="A39" s="375" t="s">
        <v>161</v>
      </c>
      <c r="B39" s="375"/>
      <c r="C39" s="414"/>
      <c r="D39" s="414"/>
      <c r="E39" s="375"/>
      <c r="F39" s="375"/>
      <c r="G39" s="375"/>
      <c r="H39" s="375"/>
      <c r="I39" s="375"/>
      <c r="J39" s="375"/>
      <c r="K39" s="375"/>
      <c r="L39" s="375"/>
      <c r="M39" s="375"/>
      <c r="N39" s="375"/>
      <c r="O39" s="375"/>
      <c r="P39" s="375"/>
    </row>
    <row r="40" spans="1:22">
      <c r="A40" s="585" t="s">
        <v>570</v>
      </c>
      <c r="B40" s="316"/>
      <c r="C40" s="316"/>
      <c r="D40" s="316"/>
      <c r="E40" s="586"/>
      <c r="F40" s="586"/>
      <c r="G40" s="586"/>
      <c r="H40" s="587"/>
      <c r="I40" s="587"/>
      <c r="J40" s="587"/>
      <c r="K40" s="588"/>
      <c r="L40" s="588"/>
      <c r="M40" s="588"/>
      <c r="N40" s="588"/>
      <c r="O40" s="588"/>
      <c r="P40" s="588"/>
    </row>
    <row r="41" spans="1:22" ht="27" customHeight="1">
      <c r="A41" s="1084" t="s">
        <v>571</v>
      </c>
      <c r="B41" s="1084"/>
      <c r="C41" s="1084"/>
      <c r="D41" s="1084"/>
      <c r="E41" s="1084"/>
      <c r="F41" s="1084"/>
      <c r="G41" s="1084"/>
      <c r="H41" s="1084"/>
      <c r="I41" s="1084"/>
      <c r="J41" s="1084"/>
      <c r="K41" s="1084"/>
      <c r="L41" s="1084"/>
      <c r="M41" s="1084"/>
      <c r="N41" s="1084"/>
      <c r="O41" s="1084"/>
      <c r="P41" s="1084"/>
      <c r="Q41" s="1084"/>
    </row>
    <row r="42" spans="1:22">
      <c r="A42" s="590" t="s">
        <v>573</v>
      </c>
      <c r="B42" s="375"/>
      <c r="C42" s="414"/>
      <c r="D42" s="414"/>
      <c r="E42" s="375"/>
      <c r="F42" s="375"/>
      <c r="G42" s="375"/>
      <c r="H42" s="375"/>
      <c r="I42" s="375"/>
      <c r="J42" s="375"/>
      <c r="K42" s="375"/>
      <c r="L42" s="375"/>
      <c r="M42" s="375"/>
      <c r="N42" s="375"/>
      <c r="O42" s="375"/>
      <c r="P42" s="375"/>
    </row>
    <row r="43" spans="1:22">
      <c r="A43" s="313"/>
      <c r="C43" s="45"/>
      <c r="D43" s="45"/>
    </row>
    <row r="44" spans="1:22">
      <c r="C44" s="45"/>
      <c r="D44" s="45"/>
    </row>
    <row r="45" spans="1:22">
      <c r="C45" s="45"/>
      <c r="D45" s="45"/>
    </row>
    <row r="46" spans="1:22">
      <c r="A46" s="280"/>
      <c r="B46" s="280"/>
      <c r="C46" s="280"/>
      <c r="D46" s="280"/>
      <c r="N46" s="281"/>
      <c r="O46" s="281"/>
      <c r="P46" s="281"/>
      <c r="Q46" s="281"/>
    </row>
    <row r="48" spans="1:22" s="45" customFormat="1">
      <c r="C48" s="38" t="s">
        <v>460</v>
      </c>
      <c r="D48" s="36"/>
      <c r="E48" s="34"/>
      <c r="F48" s="39"/>
      <c r="G48" s="39"/>
      <c r="H48" s="39"/>
      <c r="I48" s="34"/>
      <c r="J48" s="1109"/>
      <c r="K48" s="1109"/>
      <c r="L48" s="1109"/>
      <c r="O48" s="34" t="s">
        <v>15</v>
      </c>
      <c r="P48" s="40" t="s">
        <v>31</v>
      </c>
      <c r="Q48" s="40"/>
      <c r="R48" s="40"/>
    </row>
    <row r="49" spans="3:21" s="45" customFormat="1" ht="39.75" customHeight="1">
      <c r="C49" s="1106" t="s">
        <v>458</v>
      </c>
      <c r="D49" s="1107"/>
      <c r="E49" s="1107"/>
      <c r="F49" s="1107"/>
      <c r="G49" s="40"/>
      <c r="H49" s="40"/>
      <c r="I49" s="36"/>
      <c r="J49" s="1109"/>
      <c r="K49" s="1109"/>
      <c r="L49" s="1109"/>
      <c r="O49" s="36"/>
      <c r="P49" s="1108" t="s">
        <v>459</v>
      </c>
      <c r="Q49" s="1109"/>
      <c r="R49" s="1109"/>
      <c r="S49" s="1109"/>
      <c r="T49" s="1109"/>
      <c r="U49" s="1109"/>
    </row>
  </sheetData>
  <mergeCells count="19">
    <mergeCell ref="J48:L48"/>
    <mergeCell ref="C49:F49"/>
    <mergeCell ref="J49:L49"/>
    <mergeCell ref="P49:U49"/>
    <mergeCell ref="A41:Q41"/>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0236220472440944" bottom="0.74803149606299213" header="0.31496062992125984" footer="0.31496062992125984"/>
  <pageSetup scale="58" fitToHeight="0" orientation="landscape" r:id="rId1"/>
  <headerFooter scaleWithDoc="0" alignWithMargins="0">
    <oddHeader>&amp;L&amp;G&amp;R&amp;G</oddHead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78</vt:i4>
      </vt:variant>
    </vt:vector>
  </HeadingPairs>
  <TitlesOfParts>
    <vt:vector size="139" baseType="lpstr">
      <vt:lpstr>Caratula</vt:lpstr>
      <vt:lpstr>ECG</vt:lpstr>
      <vt:lpstr>EAI-RAA</vt:lpstr>
      <vt:lpstr>EAI-RFI</vt:lpstr>
      <vt:lpstr>EAI-RCR</vt:lpstr>
      <vt:lpstr>EAI-RFE 15O190</vt:lpstr>
      <vt:lpstr>EAI-RFE 15O192</vt:lpstr>
      <vt:lpstr>EAI-RFE 15OA90</vt:lpstr>
      <vt:lpstr>EAI-RFE 15OD93</vt:lpstr>
      <vt:lpstr>EAI-RFE 25F190</vt:lpstr>
      <vt:lpstr>EAI-RFE 25F192</vt:lpstr>
      <vt:lpstr>EAI-RFE 25F193</vt:lpstr>
      <vt:lpstr>EAI-RFE 25FD93</vt:lpstr>
      <vt:lpstr>EVARF-15O190</vt:lpstr>
      <vt:lpstr>EVARF-15O192</vt:lpstr>
      <vt:lpstr>EVARF-15OA90</vt:lpstr>
      <vt:lpstr>EVARF-15OD93</vt:lpstr>
      <vt:lpstr>EVARF-25F190</vt:lpstr>
      <vt:lpstr>EVARF-25F192</vt:lpstr>
      <vt:lpstr>EVARF-25F193</vt:lpstr>
      <vt:lpstr>EVARF-25FD93</vt:lpstr>
      <vt:lpstr>APP</vt:lpstr>
      <vt:lpstr>AR 301</vt:lpstr>
      <vt:lpstr>AR 326 327</vt:lpstr>
      <vt:lpstr>AR 371 372</vt:lpstr>
      <vt:lpstr>AR 328 331 377</vt:lpstr>
      <vt:lpstr>AR 320 321 322</vt:lpstr>
      <vt:lpstr>AR 323 325 394</vt:lpstr>
      <vt:lpstr>AR 381 393 329</vt:lpstr>
      <vt:lpstr>AR 391 392 396</vt:lpstr>
      <vt:lpstr>AR 355 397</vt:lpstr>
      <vt:lpstr>AR 310 378</vt:lpstr>
      <vt:lpstr>AR 385 </vt:lpstr>
      <vt:lpstr>AR 388</vt:lpstr>
      <vt:lpstr>AR 387</vt:lpstr>
      <vt:lpstr>AR 396 397 </vt:lpstr>
      <vt:lpstr>SAP </vt:lpstr>
      <vt:lpstr>ADS-1</vt:lpstr>
      <vt:lpstr>PPA</vt:lpstr>
      <vt:lpstr>REA</vt:lpstr>
      <vt:lpstr>REA omar</vt:lpstr>
      <vt:lpstr>APR-1</vt:lpstr>
      <vt:lpstr>APR-2</vt:lpstr>
      <vt:lpstr>EP-03</vt:lpstr>
      <vt:lpstr>EP-04</vt:lpstr>
      <vt:lpstr>EP-05</vt:lpstr>
      <vt:lpstr>EP-09</vt:lpstr>
      <vt:lpstr>IAPP - URGEN</vt:lpstr>
      <vt:lpstr>IAPP  - PROMOCIO</vt:lpstr>
      <vt:lpstr>IAPP - CALLE</vt:lpstr>
      <vt:lpstr>IAPP - PRI LIBE</vt:lpstr>
      <vt:lpstr>IAPP - CACU CAMA</vt:lpstr>
      <vt:lpstr>IAPP  - AMBU</vt:lpstr>
      <vt:lpstr>IAPP - HOSP</vt:lpstr>
      <vt:lpstr>PPI</vt:lpstr>
      <vt:lpstr>RED</vt:lpstr>
      <vt:lpstr>ASM</vt:lpstr>
      <vt:lpstr>Federalizado</vt:lpstr>
      <vt:lpstr>FAIS</vt:lpstr>
      <vt:lpstr>Formato 6d </vt:lpstr>
      <vt:lpstr>Formato 3</vt:lpstr>
      <vt:lpstr>APP!Área_de_impresión</vt:lpstr>
      <vt:lpstr>'AR 320 321 322'!Área_de_impresión</vt:lpstr>
      <vt:lpstr>'AR 323 325 394'!Área_de_impresión</vt:lpstr>
      <vt:lpstr>'AR 355 397'!Área_de_impresión</vt:lpstr>
      <vt:lpstr>'AR 381 393 329'!Área_de_impresión</vt:lpstr>
      <vt:lpstr>'AR 391 392 396'!Área_de_impresión</vt:lpstr>
      <vt:lpstr>ASM!Área_de_impresión</vt:lpstr>
      <vt:lpstr>'EAI-RAA'!Área_de_impresión</vt:lpstr>
      <vt:lpstr>'EAI-RCR'!Área_de_impresión</vt:lpstr>
      <vt:lpstr>'EAI-RFE 15O190'!Área_de_impresión</vt:lpstr>
      <vt:lpstr>'EAI-RFE 15O192'!Área_de_impresión</vt:lpstr>
      <vt:lpstr>'EAI-RFE 15OA90'!Área_de_impresión</vt:lpstr>
      <vt:lpstr>'EAI-RFE 15OD93'!Área_de_impresión</vt:lpstr>
      <vt:lpstr>'EAI-RFE 25F190'!Área_de_impresión</vt:lpstr>
      <vt:lpstr>'EAI-RFE 25F192'!Área_de_impresión</vt:lpstr>
      <vt:lpstr>'EAI-RFE 25F193'!Área_de_impresión</vt:lpstr>
      <vt:lpstr>'EAI-RFE 25FD93'!Área_de_impresión</vt:lpstr>
      <vt:lpstr>'EAI-RFI'!Área_de_impresión</vt:lpstr>
      <vt:lpstr>ECG!Área_de_impresión</vt:lpstr>
      <vt:lpstr>'EP-03'!Área_de_impresión</vt:lpstr>
      <vt:lpstr>'EVARF-15O190'!Área_de_impresión</vt:lpstr>
      <vt:lpstr>'EVARF-15O192'!Área_de_impresión</vt:lpstr>
      <vt:lpstr>'EVARF-15OA90'!Área_de_impresión</vt:lpstr>
      <vt:lpstr>'EVARF-15OD93'!Área_de_impresión</vt:lpstr>
      <vt:lpstr>'EVARF-25F190'!Área_de_impresión</vt:lpstr>
      <vt:lpstr>'EVARF-25F192'!Área_de_impresión</vt:lpstr>
      <vt:lpstr>'EVARF-25F193'!Área_de_impresión</vt:lpstr>
      <vt:lpstr>'EVARF-25FD93'!Área_de_impresión</vt:lpstr>
      <vt:lpstr>FAIS!Área_de_impresión</vt:lpstr>
      <vt:lpstr>Federalizado!Área_de_impresión</vt:lpstr>
      <vt:lpstr>'Formato 3'!Área_de_impresión</vt:lpstr>
      <vt:lpstr>'Formato 6d '!Área_de_impresión</vt:lpstr>
      <vt:lpstr>'IAPP  - AMBU'!Área_de_impresión</vt:lpstr>
      <vt:lpstr>'IAPP - CACU CAMA'!Área_de_impresión</vt:lpstr>
      <vt:lpstr>'IAPP - HOSP'!Área_de_impresión</vt:lpstr>
      <vt:lpstr>'IAPP - URGEN'!Área_de_impresión</vt:lpstr>
      <vt:lpstr>PPA!Área_de_impresión</vt:lpstr>
      <vt:lpstr>PPI!Área_de_impresión</vt:lpstr>
      <vt:lpstr>RED!Área_de_impresión</vt:lpstr>
      <vt:lpstr>'ADS-1'!Títulos_a_imprimir</vt:lpstr>
      <vt:lpstr>APP!Títulos_a_imprimir</vt:lpstr>
      <vt:lpstr>'APR-1'!Títulos_a_imprimir</vt:lpstr>
      <vt:lpstr>'APR-2'!Títulos_a_imprimir</vt:lpstr>
      <vt:lpstr>'AR 301'!Títulos_a_imprimir</vt:lpstr>
      <vt:lpstr>'AR 310 378'!Títulos_a_imprimir</vt:lpstr>
      <vt:lpstr>'AR 320 321 322'!Títulos_a_imprimir</vt:lpstr>
      <vt:lpstr>'AR 323 325 394'!Títulos_a_imprimir</vt:lpstr>
      <vt:lpstr>'AR 326 327'!Títulos_a_imprimir</vt:lpstr>
      <vt:lpstr>'AR 328 331 377'!Títulos_a_imprimir</vt:lpstr>
      <vt:lpstr>'AR 355 397'!Títulos_a_imprimir</vt:lpstr>
      <vt:lpstr>'AR 371 372'!Títulos_a_imprimir</vt:lpstr>
      <vt:lpstr>'AR 381 393 329'!Títulos_a_imprimir</vt:lpstr>
      <vt:lpstr>'AR 385 '!Títulos_a_imprimir</vt:lpstr>
      <vt:lpstr>'AR 387'!Títulos_a_imprimir</vt:lpstr>
      <vt:lpstr>'AR 388'!Títulos_a_imprimir</vt:lpstr>
      <vt:lpstr>'AR 391 392 396'!Títulos_a_imprimir</vt:lpstr>
      <vt:lpstr>'AR 396 397 '!Títulos_a_imprimir</vt:lpstr>
      <vt:lpstr>'EAI-RAA'!Títulos_a_imprimir</vt:lpstr>
      <vt:lpstr>'EAI-RCR'!Títulos_a_imprimir</vt:lpstr>
      <vt:lpstr>'EAI-RFE 15O190'!Títulos_a_imprimir</vt:lpstr>
      <vt:lpstr>'EAI-RFE 15O192'!Títulos_a_imprimir</vt:lpstr>
      <vt:lpstr>'EAI-RFE 15OA90'!Títulos_a_imprimir</vt:lpstr>
      <vt:lpstr>'EAI-RFE 15OD93'!Títulos_a_imprimir</vt:lpstr>
      <vt:lpstr>'EAI-RFE 25F190'!Títulos_a_imprimir</vt:lpstr>
      <vt:lpstr>'EAI-RFE 25F192'!Títulos_a_imprimir</vt:lpstr>
      <vt:lpstr>'EAI-RFE 25F193'!Títulos_a_imprimir</vt:lpstr>
      <vt:lpstr>'EAI-RFE 25FD93'!Títulos_a_imprimir</vt:lpstr>
      <vt:lpstr>'EAI-RFI'!Títulos_a_imprimir</vt:lpstr>
      <vt:lpstr>ECG!Títulos_a_imprimir</vt:lpstr>
      <vt:lpstr>'EP-03'!Títulos_a_imprimir</vt:lpstr>
      <vt:lpstr>'EP-04'!Títulos_a_imprimir</vt:lpstr>
      <vt:lpstr>'EP-05'!Títulos_a_imprimir</vt:lpstr>
      <vt:lpstr>'EP-09'!Títulos_a_imprimir</vt:lpstr>
      <vt:lpstr>FAIS!Títulos_a_imprimir</vt:lpstr>
      <vt:lpstr>'Formato 6d '!Títulos_a_imprimir</vt:lpstr>
      <vt:lpstr>REA!Títulos_a_imprimir</vt:lpstr>
      <vt:lpstr>'REA omar'!Títulos_a_imprimir</vt:lpstr>
      <vt:lpstr>'SAP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Jibarra</dc:creator>
  <cp:lastModifiedBy>Verónica M.G.</cp:lastModifiedBy>
  <cp:lastPrinted>2020-03-31T20:23:16Z</cp:lastPrinted>
  <dcterms:created xsi:type="dcterms:W3CDTF">1996-11-27T10:00:04Z</dcterms:created>
  <dcterms:modified xsi:type="dcterms:W3CDTF">2020-06-10T00:57:55Z</dcterms:modified>
</cp:coreProperties>
</file>